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2767" yWindow="32767" windowWidth="23040" windowHeight="9036" tabRatio="606" activeTab="0"/>
  </bookViews>
  <sheets>
    <sheet name="Contents" sheetId="1" r:id="rId1"/>
    <sheet name="Guidelines and conditions" sheetId="2" r:id="rId2"/>
    <sheet name="MP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_xlnm._FilterDatabase" localSheetId="11" hidden="1">'Translations'!$A$1:$C$1034</definedName>
    <definedName name="annualCO2">'Emission sources'!$D$139</definedName>
    <definedName name="aviationauthorities">'EUwideConstants'!$A$497:$A$613</definedName>
    <definedName name="BooleanValues">'EUwideConstants'!$A$382:$A$385</definedName>
    <definedName name="CNTR_Commercial">'Identification and description'!$M$112</definedName>
    <definedName name="CNTR_Eligible28a6">'Emission sources'!$P$166</definedName>
    <definedName name="CNTR_PrimaryMP">'Identification and description'!$M$14</definedName>
    <definedName name="CNTR_SmallEmitter">'Emission sources'!$P$162</definedName>
    <definedName name="CNTR_UpdateOrNew">'Identification and description'!$M$16</definedName>
    <definedName name="CNTR_Use28a6">'Emission sources'!$P$175</definedName>
    <definedName name="CNTR_UseSmallEmTool">'Emission sources'!$P$171</definedName>
    <definedName name="commissiontool">'EUwideConstants'!$A$466:$A$469</definedName>
    <definedName name="CompetentAuthorities">'EUwideConstants'!$A$476:$A$493</definedName>
    <definedName name="CONTR_CORSIAapplied">'Identification and description'!$M$64</definedName>
    <definedName name="CONTR_onlyCORSIA">'Identification and description'!$M$74</definedName>
    <definedName name="CONTR5eGrey">'Emission sources'!$P$180</definedName>
    <definedName name="DensityMethodNew">'EUwideConstants'!$A$633:$A$635</definedName>
    <definedName name="DensMethod">'EUwideConstants'!$A$445:$A$448</definedName>
    <definedName name="EUconst_CERTmethods">'EUwideConstants'!$A$623:$A$624</definedName>
    <definedName name="EUconst_CORSIAmethods">'EUwideConstants'!$A$618:$A$620</definedName>
    <definedName name="EUconst_CORSIAmethodsExclusive">'EUwideConstants'!$A$618:$A$619</definedName>
    <definedName name="EUconst_CORSIAtools">'EUwideConstants'!$A$627:$A$629</definedName>
    <definedName name="EUConst_ErrPrimaryMP">'EUwideConstants'!$B$288</definedName>
    <definedName name="Euconst_MPReferenceDateTypes">'EUwideConstants'!$A$280:$A$285</definedName>
    <definedName name="flighttypes">'EUwideConstants'!$A$299:$A$302</definedName>
    <definedName name="freightandmail">'EUwideConstants'!$A$329:$A$331</definedName>
    <definedName name="Frequency">'EUwideConstants'!$A$402:$A$407</definedName>
    <definedName name="indRange">'EUwideConstants'!$A$339:$A$347</definedName>
    <definedName name="JUMP_1_MPversions">'MPversions'!$A$1</definedName>
    <definedName name="JUMP_10_EUETS_SET">'Simplified calculation'!$B$5</definedName>
    <definedName name="JUMP_11_DataGaps">'Simplified calculation'!$B$30</definedName>
    <definedName name="JUMP_12_Management">'Management'!$A$2</definedName>
    <definedName name="JUMP_13_DataFlow">'Management'!$A$38</definedName>
    <definedName name="JUMP_14_ControlActivities">'Management'!$A$73</definedName>
    <definedName name="JUMP_15_DefAndAbbrev">'Management'!$A$140</definedName>
    <definedName name="JUMP_16_AddInfo">'Management'!$A$156</definedName>
    <definedName name="JUMP_17_MSspecific">'MS specific content'!$A$2</definedName>
    <definedName name="JUMP_2_Identification">'Identification and description'!$B$3</definedName>
    <definedName name="JUMP_3_Contact">'Identification and description'!$B$121</definedName>
    <definedName name="JUMP_4_operations">'Emission sources'!$B$3</definedName>
    <definedName name="JUMP_4i_Estimate">'Emission sources'!$B$139</definedName>
    <definedName name="JUMP_5_EligibilitySET">'Emission sources'!$B$151</definedName>
    <definedName name="JUMP_6_CERTinfo">'Emission sources'!$B$187</definedName>
    <definedName name="JUMP_7_ActivityData">'Calculation'!$B$3</definedName>
    <definedName name="JUMP_8_EF">'Calculation'!$B$114</definedName>
    <definedName name="JUMP_9_CORSIAeligibFuels">'Calculation'!$B$176</definedName>
    <definedName name="JUMP_A_Bottom">'MPversions'!$B$38</definedName>
    <definedName name="JUMP_A_Top">'MPversions'!$B$2</definedName>
    <definedName name="jump_guidelines">'Guidelines and conditions'!$B$3</definedName>
    <definedName name="JUMP_TOC">'Contents'!$B$4</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_xlnm.Print_Area" localSheetId="5">'Calculation'!$B$2:$N$191</definedName>
    <definedName name="_xlnm.Print_Area" localSheetId="0">'Contents'!$A$1:$I$50</definedName>
    <definedName name="_xlnm.Print_Area" localSheetId="4">'Emission sources'!$B$2:$O$204</definedName>
    <definedName name="_xlnm.Print_Area" localSheetId="1">'Guidelines and conditions'!$A$1:$M$123</definedName>
    <definedName name="_xlnm.Print_Area" localSheetId="3">'Identification and description'!$B$2:$L$167</definedName>
    <definedName name="_xlnm.Print_Area" localSheetId="7">'Management'!$B$1:$K$171</definedName>
    <definedName name="_xlnm.Print_Area" localSheetId="2">'MPversions'!$B$1:$M$32</definedName>
    <definedName name="_xlnm.Print_Area" localSheetId="8">'MS specific content'!$A:$J</definedName>
    <definedName name="_xlnm.Print_Area" localSheetId="6">'Simplified calculation'!$B$2:$N$61</definedName>
    <definedName name="_xlnm.Print_Area" localSheetId="12">'VersionDocumentation'!$A$1:$E$107</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TrueFalseOnly">'EUwideConstants'!$B$382:$B$383</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'EUwideConstants'!$A$357:$A$359</definedName>
  </definedNames>
  <calcPr fullCalcOnLoad="1"/>
</workbook>
</file>

<file path=xl/comments10.xml><?xml version="1.0" encoding="utf-8"?>
<comments xmlns="http://schemas.openxmlformats.org/spreadsheetml/2006/main">
  <authors>
    <author>Hubert Fallmann</author>
  </authors>
  <commentList>
    <comment ref="A47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 ref="A599" authorId="0">
      <text>
        <r>
          <rPr>
            <sz val="9"/>
            <rFont val="Segoe UI"/>
            <family val="2"/>
          </rPr>
          <t>Formerly: The former Yugoslav Republic of Macedonia - Civil Aviation Administration</t>
        </r>
      </text>
    </comment>
  </commentList>
</comments>
</file>

<file path=xl/comments5.xml><?xml version="1.0" encoding="utf-8"?>
<comments xmlns="http://schemas.openxmlformats.org/spreadsheetml/2006/main">
  <authors>
    <author>Hubert Fallmann</author>
  </authors>
  <commentList>
    <comment ref="P167" authorId="0">
      <text>
        <r>
          <rPr>
            <b/>
            <sz val="9"/>
            <rFont val="Tahoma"/>
            <family val="2"/>
          </rPr>
          <t>for conditional format</t>
        </r>
        <r>
          <rPr>
            <sz val="9"/>
            <rFont val="Tahoma"/>
            <family val="2"/>
          </rPr>
          <t xml:space="preserve">
false = strikethrough
</t>
        </r>
      </text>
    </comment>
    <comment ref="P176" authorId="0">
      <text>
        <r>
          <rPr>
            <b/>
            <sz val="9"/>
            <rFont val="Tahoma"/>
            <family val="2"/>
          </rPr>
          <t>for conditional format</t>
        </r>
        <r>
          <rPr>
            <sz val="9"/>
            <rFont val="Tahoma"/>
            <family val="2"/>
          </rPr>
          <t xml:space="preserve">
false = strikethrough
</t>
        </r>
      </text>
    </comment>
    <comment ref="P180" authorId="0">
      <text>
        <r>
          <rPr>
            <b/>
            <sz val="9"/>
            <rFont val="Tahoma"/>
            <family val="2"/>
          </rPr>
          <t xml:space="preserve">for conditional format
</t>
        </r>
        <r>
          <rPr>
            <sz val="9"/>
            <rFont val="Tahoma"/>
            <family val="2"/>
          </rPr>
          <t>true = Grey / strikethrough</t>
        </r>
      </text>
    </comment>
  </commentList>
</comments>
</file>

<file path=xl/sharedStrings.xml><?xml version="1.0" encoding="utf-8"?>
<sst xmlns="http://schemas.openxmlformats.org/spreadsheetml/2006/main" count="1672" uniqueCount="1260">
  <si>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</si>
  <si>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</si>
  <si>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</si>
  <si>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</si>
  <si>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</si>
  <si>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</si>
  <si>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</si>
  <si>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</si>
  <si>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</si>
  <si>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</si>
  <si>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</si>
  <si>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</si>
  <si>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</si>
  <si>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</si>
  <si>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</si>
  <si>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</si>
  <si>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</si>
  <si>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</si>
  <si>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</si>
  <si>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</si>
  <si>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</si>
  <si>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</si>
  <si>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</si>
  <si>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</si>
  <si>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</si>
  <si>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</si>
  <si>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</si>
  <si>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</si>
  <si>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</si>
  <si>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</si>
  <si>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</si>
  <si>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</si>
  <si>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</si>
  <si>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</si>
  <si>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</si>
  <si>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</si>
  <si>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</si>
  <si>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</si>
  <si>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</si>
  <si>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</si>
  <si>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</si>
  <si>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</si>
  <si>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</si>
  <si>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</si>
  <si>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</si>
  <si>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</si>
  <si>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</si>
  <si>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</si>
  <si>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</si>
  <si>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</si>
  <si>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</si>
  <si>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</si>
  <si>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</si>
  <si>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</si>
  <si>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</si>
  <si>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</si>
  <si>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</si>
  <si>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</si>
  <si>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</si>
  <si>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</si>
  <si>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</si>
  <si>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</si>
  <si>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</si>
  <si>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</si>
  <si>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</si>
  <si>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</si>
  <si>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</si>
  <si>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</si>
  <si>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</si>
  <si>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</si>
  <si>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</si>
  <si>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</si>
  <si>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</si>
  <si>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</si>
  <si>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</si>
  <si>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</si>
  <si>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</si>
  <si>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</si>
  <si>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</si>
  <si>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</si>
  <si>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</si>
  <si>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</si>
  <si>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</si>
  <si>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</si>
  <si>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</si>
  <si>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</si>
  <si>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</si>
  <si>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</si>
  <si>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</si>
  <si>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</si>
  <si>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</si>
  <si>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</si>
  <si>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</si>
  <si>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</si>
  <si>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</si>
  <si>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</si>
  <si>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</si>
  <si>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</si>
  <si>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</si>
  <si>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</si>
  <si>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</si>
  <si>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</si>
  <si>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</si>
  <si>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</si>
  <si>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</si>
  <si>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</si>
  <si>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</si>
  <si>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</si>
  <si>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</si>
  <si>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</si>
  <si>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</si>
  <si>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</si>
  <si>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</si>
  <si>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</si>
  <si>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</si>
  <si>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</si>
  <si>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</si>
  <si>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</si>
  <si>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</si>
  <si>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</si>
  <si>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</si>
  <si>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</si>
  <si>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</si>
  <si>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</si>
  <si>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</si>
  <si>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</si>
  <si>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</si>
  <si>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</si>
  <si>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</si>
  <si>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</si>
  <si>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</si>
  <si>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</si>
  <si>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</si>
  <si>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</si>
  <si>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</si>
  <si>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</si>
  <si>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</si>
  <si>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</si>
  <si>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</si>
  <si>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</si>
  <si>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</si>
  <si>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</si>
  <si>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</si>
  <si>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</si>
  <si>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</si>
  <si>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</si>
  <si>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</si>
  <si>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</si>
  <si>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</si>
  <si>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</si>
  <si>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</si>
  <si>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</si>
  <si>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</si>
  <si>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</si>
  <si>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</si>
  <si>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</si>
  <si>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</si>
  <si>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</si>
  <si>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</si>
  <si>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</si>
  <si>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</si>
  <si>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</si>
  <si>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</si>
  <si>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</si>
  <si>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</si>
  <si>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</si>
  <si>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</si>
  <si>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</si>
  <si>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</si>
  <si>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</si>
  <si>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</si>
  <si>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</si>
  <si>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</si>
  <si>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</si>
  <si>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</si>
  <si>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</si>
  <si>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</si>
  <si>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</si>
  <si>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</si>
  <si>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</si>
  <si>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</si>
  <si>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</si>
  <si>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</si>
  <si>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</si>
  <si>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</si>
  <si>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</si>
  <si>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</si>
  <si>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</si>
  <si>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</si>
  <si>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</si>
  <si>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</si>
  <si>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</si>
  <si>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</si>
  <si>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</si>
  <si>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</si>
  <si>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</si>
  <si>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</si>
  <si>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</si>
  <si>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</si>
  <si>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</si>
  <si>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</si>
  <si>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</si>
  <si>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</si>
  <si>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</si>
  <si>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</si>
  <si>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</si>
  <si>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</si>
  <si>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</si>
  <si>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</si>
  <si>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</si>
  <si>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</si>
  <si>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</si>
  <si>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</si>
  <si>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</si>
  <si>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</si>
  <si>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</si>
  <si>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</si>
  <si>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</si>
  <si>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</si>
  <si>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</si>
  <si>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</si>
  <si>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</si>
  <si>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</si>
  <si>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</si>
  <si>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</si>
  <si>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</si>
  <si>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</si>
  <si>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</si>
  <si>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</si>
  <si>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</si>
  <si>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</si>
  <si>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</si>
  <si>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</si>
  <si>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</si>
  <si>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</si>
  <si>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</si>
  <si>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</si>
  <si>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</si>
  <si>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</si>
  <si>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</si>
  <si>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</si>
  <si>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</si>
  <si>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</si>
  <si>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</si>
  <si>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</si>
  <si>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</si>
  <si>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</si>
  <si>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</si>
  <si>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</si>
  <si>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</si>
  <si>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</si>
  <si>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</si>
  <si>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</si>
  <si>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</si>
  <si>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</si>
  <si>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</si>
  <si>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</si>
  <si>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</si>
  <si>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</si>
  <si>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</si>
  <si>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</si>
  <si>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</si>
  <si>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</si>
  <si>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</si>
  <si>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</si>
  <si>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</si>
  <si>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</si>
  <si>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</si>
  <si>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</si>
  <si>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</si>
  <si>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</si>
  <si>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</si>
  <si>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</si>
  <si>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</si>
  <si>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</si>
  <si>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</si>
  <si>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</si>
  <si>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</si>
  <si>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</si>
  <si>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</si>
  <si>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 xml:space="preserve"> aircraft.</t>
    </r>
  </si>
  <si>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</si>
  <si>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</si>
  <si>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</si>
  <si>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</si>
  <si>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</si>
  <si>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</si>
  <si>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</si>
  <si>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</si>
  <si>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</si>
  <si>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</si>
  <si>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</si>
  <si>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</si>
  <si>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</si>
  <si>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</si>
  <si>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</si>
  <si>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</si>
  <si>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</si>
  <si>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</si>
  <si>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</si>
  <si>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</si>
  <si>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</si>
  <si>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</si>
  <si>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</si>
  <si>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</si>
  <si>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</si>
  <si>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</si>
  <si>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</si>
  <si>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</si>
  <si>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</si>
  <si>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</si>
  <si>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</si>
  <si>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</si>
  <si>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</si>
  <si>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</si>
  <si>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</si>
  <si>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</si>
  <si>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</si>
  <si>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</si>
  <si>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</si>
  <si>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</si>
  <si>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</si>
  <si>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</si>
  <si>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</si>
  <si>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</si>
  <si>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</si>
  <si>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</si>
  <si>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</si>
  <si>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</si>
  <si>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</si>
  <si>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</si>
  <si>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</si>
  <si>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</si>
  <si>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</si>
  <si>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</si>
  <si>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</si>
  <si>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</si>
  <si>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</si>
  <si>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</si>
  <si>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</si>
  <si>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</si>
  <si>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</si>
  <si>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</si>
  <si>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</si>
  <si>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</si>
  <si>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</si>
  <si>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</si>
  <si>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</si>
  <si>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</si>
  <si>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</si>
  <si>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</si>
  <si>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</si>
  <si>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</si>
  <si>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</si>
  <si>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</si>
  <si>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</si>
  <si>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</si>
  <si>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</si>
  <si>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</si>
  <si>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</si>
  <si>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</si>
  <si>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</si>
  <si>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</si>
  <si>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</si>
  <si>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</si>
  <si>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</si>
  <si>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</si>
  <si>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</si>
  <si>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</si>
  <si>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</si>
  <si>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</si>
  <si>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</si>
  <si>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</si>
  <si>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</si>
  <si>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</si>
  <si>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</si>
  <si>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</si>
  <si>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</si>
  <si>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</si>
  <si>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</si>
  <si>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</si>
  <si>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</si>
  <si>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</si>
  <si>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</si>
  <si>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</si>
  <si>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</si>
  <si>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</si>
  <si>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</si>
  <si>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</si>
  <si>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</si>
  <si>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</si>
  <si>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</si>
  <si>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</si>
  <si>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</si>
  <si>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</si>
  <si>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</si>
  <si>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</si>
  <si>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</si>
  <si>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</si>
  <si>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</si>
  <si>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</si>
  <si>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</si>
  <si>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</si>
  <si>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</si>
  <si>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</si>
  <si>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</si>
  <si>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</si>
  <si>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</si>
  <si>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</si>
  <si>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</si>
  <si>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</si>
  <si>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</si>
  <si>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</si>
  <si>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</si>
  <si>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</si>
  <si>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</si>
  <si>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</si>
  <si>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</si>
  <si>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</si>
  <si>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</si>
  <si>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</si>
  <si>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</si>
  <si>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</si>
  <si>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</si>
  <si>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</si>
  <si>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</si>
  <si>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</si>
  <si>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</si>
  <si>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</si>
  <si>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</si>
  <si>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</si>
  <si>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</si>
  <si>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</si>
  <si>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</si>
  <si>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</si>
  <si>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</si>
  <si>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</si>
  <si>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</si>
  <si>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</si>
  <si>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</si>
  <si>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</si>
  <si>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</si>
  <si>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</si>
  <si>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</si>
  <si>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</si>
  <si>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</si>
  <si>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</si>
  <si>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</si>
  <si>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</si>
  <si>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</si>
  <si>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</si>
  <si>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</si>
  <si>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</si>
  <si>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</si>
  <si>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</si>
  <si>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</si>
  <si>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</si>
  <si>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</si>
  <si>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</si>
  <si>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</si>
  <si>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</si>
  <si>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</si>
  <si>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</si>
  <si>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</si>
  <si>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</si>
  <si>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</si>
  <si>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</si>
  <si>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</si>
  <si>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</si>
  <si>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</si>
  <si>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</si>
  <si>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</si>
  <si>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</si>
  <si>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</si>
  <si>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</si>
  <si>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</si>
  <si>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</si>
  <si>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</si>
  <si>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</si>
  <si>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</si>
  <si>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</si>
  <si>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</si>
  <si>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</si>
  <si>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</si>
  <si>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</si>
  <si>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</si>
  <si>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</si>
  <si>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</si>
  <si>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</si>
  <si>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</si>
  <si>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</si>
  <si>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</si>
  <si>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</si>
  <si>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</si>
  <si>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</si>
  <si>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</si>
  <si>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</si>
  <si>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</si>
  <si>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</si>
  <si>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</si>
  <si>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</si>
  <si>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</si>
  <si>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</si>
  <si>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</si>
  <si>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</si>
  <si>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</si>
  <si>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</si>
  <si>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</si>
  <si>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</si>
  <si>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</si>
  <si>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</si>
  <si>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</si>
  <si>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</si>
  <si>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</si>
  <si>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</si>
  <si>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</si>
  <si>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</si>
  <si>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</si>
  <si>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</si>
  <si>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</si>
  <si>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</si>
  <si>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</si>
  <si>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</si>
  <si>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</si>
  <si>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</si>
  <si>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</si>
  <si>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</si>
  <si>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</si>
  <si>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</si>
  <si>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</si>
  <si>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</si>
  <si>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</si>
  <si>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</si>
  <si>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</si>
  <si>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</si>
  <si>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</si>
  <si>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</si>
  <si>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</si>
  <si>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</si>
  <si>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</si>
  <si>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</si>
  <si>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</si>
  <si>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</si>
  <si>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</si>
  <si>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</si>
  <si>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</si>
  <si>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</si>
  <si>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</si>
  <si>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</si>
  <si>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</si>
  <si>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</si>
  <si>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</si>
  <si>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</si>
  <si>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</si>
  <si>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</si>
  <si>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</si>
  <si>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</si>
  <si>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</si>
  <si>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</si>
  <si>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</si>
  <si>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</si>
  <si>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</si>
  <si>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</si>
  <si>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</si>
  <si>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</si>
  <si>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</si>
  <si>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</si>
  <si>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</si>
  <si>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</si>
  <si>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</si>
  <si>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</si>
  <si>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</si>
  <si>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</si>
  <si>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</si>
  <si>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</si>
  <si>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</si>
  <si>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</si>
  <si>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</si>
  <si>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</si>
  <si>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</si>
  <si>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</si>
  <si>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</si>
  <si>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</si>
  <si>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</si>
  <si>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</si>
  <si>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</si>
  <si>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</si>
  <si>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</si>
  <si>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</si>
  <si>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</si>
  <si>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</si>
  <si>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</si>
  <si>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</si>
  <si>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</si>
  <si>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</si>
  <si>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</si>
  <si>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</si>
  <si>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</si>
  <si>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</si>
  <si>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</si>
  <si>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</si>
  <si>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</si>
  <si>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</si>
  <si>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</si>
  <si>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</si>
  <si>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</si>
  <si>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</si>
  <si>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</si>
  <si>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</si>
  <si>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</si>
  <si>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</si>
  <si>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</si>
  <si>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</si>
  <si>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</si>
  <si>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</si>
  <si>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</si>
  <si>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</si>
  <si>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</si>
  <si>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</si>
  <si>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</si>
  <si>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</si>
  <si>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</si>
  <si>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</si>
  <si>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</si>
  <si>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</si>
  <si>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</si>
  <si>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</si>
  <si>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</si>
  <si>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</si>
  <si>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</si>
  <si>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</si>
  <si>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</si>
  <si>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</si>
  <si>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</si>
  <si>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</si>
  <si>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</si>
  <si>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</si>
  <si>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</si>
  <si>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</si>
  <si>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</si>
  <si>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</si>
  <si>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</si>
  <si>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</si>
  <si>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</si>
  <si>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</si>
  <si>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</si>
  <si>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</si>
  <si>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</si>
  <si>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</si>
  <si>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</si>
  <si>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</si>
  <si>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</si>
  <si>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</si>
  <si>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</si>
  <si>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</si>
  <si>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</si>
  <si>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</si>
  <si>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</si>
  <si>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</si>
  <si>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</si>
  <si>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</si>
  <si>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</si>
  <si>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</si>
  <si>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</si>
  <si>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</si>
  <si>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</si>
  <si>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</si>
  <si>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</si>
  <si>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</si>
  <si>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</si>
  <si>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</si>
  <si>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</si>
  <si>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</si>
  <si>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</si>
  <si>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</si>
  <si>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</si>
  <si>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</si>
  <si>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</si>
  <si>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</si>
  <si>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</si>
  <si>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</si>
  <si>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</si>
  <si>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</si>
  <si>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</si>
  <si>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</si>
  <si>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</si>
  <si>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</si>
  <si>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</si>
  <si>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</si>
  <si>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</si>
  <si>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</si>
  <si>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</si>
  <si>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</si>
  <si>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</si>
  <si>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</si>
  <si>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</si>
  <si>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</si>
  <si>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</si>
  <si>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</si>
  <si>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</si>
  <si>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</si>
  <si>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</si>
  <si>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</si>
  <si>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</si>
  <si>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</si>
  <si>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</si>
  <si>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</si>
  <si>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</si>
  <si>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</si>
  <si>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</si>
  <si>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</si>
  <si>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</si>
  <si>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</si>
  <si>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</si>
  <si>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</si>
  <si>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</si>
  <si>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</si>
  <si>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</si>
  <si>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</si>
  <si>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</si>
  <si>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</si>
  <si>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</si>
  <si>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</si>
  <si>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</si>
  <si>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</si>
  <si>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</si>
  <si>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</si>
  <si>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</si>
  <si>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</si>
  <si>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</si>
  <si>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</si>
  <si>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</si>
  <si>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</si>
  <si>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</si>
  <si>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</si>
  <si>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</si>
  <si>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</si>
  <si>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</si>
  <si>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</si>
  <si>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</si>
  <si>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</si>
  <si>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</si>
  <si>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</si>
  <si>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</si>
  <si>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</si>
  <si>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</si>
  <si>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</si>
  <si>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</si>
  <si>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</si>
  <si>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</si>
  <si>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</si>
  <si>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</si>
  <si>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</si>
  <si>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</si>
  <si>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</si>
  <si>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</si>
  <si>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</si>
  <si>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</si>
  <si>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</si>
  <si>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</si>
  <si>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</si>
  <si>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</si>
  <si>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</si>
  <si>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</si>
  <si>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</si>
  <si>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</si>
  <si>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</si>
  <si>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</si>
  <si>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</si>
  <si>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</si>
  <si>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</si>
  <si>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</si>
  <si>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</si>
  <si>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</si>
  <si>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</si>
  <si>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</si>
  <si>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</si>
  <si>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</si>
  <si>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</si>
  <si>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</si>
  <si>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</si>
  <si>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</si>
  <si>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</si>
  <si>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</si>
  <si>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</si>
  <si>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</si>
  <si>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</si>
  <si>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</si>
  <si>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</si>
  <si>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</si>
  <si>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</si>
  <si>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</si>
  <si>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Default IPCC value
(tonnes CO</t>
    </r>
    <r>
      <rPr>
        <b/>
        <vertAlign val="subscript"/>
        <sz val="8"/>
        <rFont val="Arial"/>
        <family val="2"/>
      </rPr>
      <t xml:space="preserve">2 </t>
    </r>
    <r>
      <rPr>
        <b/>
        <sz val="8"/>
        <rFont val="Arial"/>
        <family val="2"/>
      </rPr>
      <t>/tonne fuel)</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</si>
  <si>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</si>
  <si>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</si>
  <si>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</si>
  <si>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</si>
  <si>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</si>
  <si>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</si>
  <si>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</si>
  <si>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</si>
  <si>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</si>
  <si>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</si>
  <si>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r>
      <t xml:space="preserve">If the chosen methodology (Method A/Method B) is not applied for </t>
    </r>
    <r>
      <rPr>
        <b/>
        <u val="single"/>
        <sz val="10"/>
        <rFont val="Arial"/>
        <family val="2"/>
      </rPr>
      <t>all aircraft types</t>
    </r>
    <r>
      <rPr>
        <b/>
        <sz val="10"/>
        <rFont val="Arial"/>
        <family val="2"/>
      </rPr>
      <t xml:space="preserve">, please provide a justification for this approach </t>
    </r>
    <r>
      <rPr>
        <b/>
        <sz val="10"/>
        <rFont val="Arial"/>
        <family val="2"/>
      </rPr>
      <t>in the box below</t>
    </r>
  </si>
  <si>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</si>
  <si>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</si>
  <si>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</si>
  <si>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</si>
  <si>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</si>
  <si>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</si>
  <si>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</si>
  <si>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</si>
  <si>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</si>
  <si>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</si>
  <si>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</si>
  <si>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</si>
  <si>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</si>
  <si>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</si>
  <si>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</si>
  <si>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</si>
  <si>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</si>
  <si>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</si>
  <si>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</si>
  <si>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</si>
  <si>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</si>
  <si>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</si>
  <si>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</si>
  <si>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</si>
  <si>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</si>
  <si>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</si>
  <si>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</si>
  <si>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</si>
  <si>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TEXT (Language Version)</t>
  </si>
  <si>
    <t>English Version (Original)</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</si>
  <si>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</si>
  <si>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</si>
  <si>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</si>
  <si>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</si>
  <si>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</si>
  <si>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</si>
  <si>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</si>
  <si>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</si>
  <si>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</si>
  <si>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</si>
  <si>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</si>
  <si>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</si>
  <si>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</si>
  <si>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</si>
  <si>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</si>
  <si>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</si>
  <si>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</si>
  <si>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</si>
  <si>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</si>
  <si>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</si>
  <si>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</si>
  <si>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</si>
  <si>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</si>
  <si>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</si>
  <si>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</si>
  <si>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</si>
  <si>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</si>
  <si>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</si>
  <si>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</si>
  <si>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</si>
  <si>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</si>
  <si>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</si>
  <si>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</si>
  <si>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</si>
  <si>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</si>
  <si>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</si>
  <si>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</si>
  <si>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</si>
  <si>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</si>
  <si>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</si>
  <si>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</si>
  <si>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</si>
  <si>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</si>
  <si>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</si>
  <si>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</si>
  <si>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</si>
  <si>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</si>
  <si>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</si>
  <si>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</si>
  <si>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</si>
  <si>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</si>
  <si>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</si>
  <si>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</si>
  <si>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</si>
  <si>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</si>
  <si>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</si>
  <si>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</si>
  <si>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</si>
  <si>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</si>
  <si>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</si>
  <si>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</si>
  <si>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</si>
  <si>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</si>
  <si>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</si>
  <si>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</si>
  <si>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</si>
  <si>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</si>
  <si>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</si>
  <si>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</si>
  <si>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</si>
  <si>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r>
      <t>Operators who are considered to be small emitters may choose to use simplified procedures to estimate fuel consumption using tools implemented by Eurocontrol or another relevant organisation</t>
    </r>
    <r>
      <rPr>
        <i/>
        <sz val="8"/>
        <color indexed="18"/>
        <rFont val="Arial"/>
        <family val="2"/>
      </rPr>
      <t>. In this case, complete the worksheet "simplified calculation" instead of the worksheet "calculation".</t>
    </r>
  </si>
  <si>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</si>
  <si>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</si>
  <si>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</si>
  <si>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</si>
  <si>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</si>
  <si>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</si>
  <si>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</si>
  <si>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</si>
  <si>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</si>
  <si>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</si>
  <si>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</si>
  <si>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EN</t>
    </r>
    <r>
      <rPr>
        <sz val="8"/>
        <rFont val="Arial"/>
        <family val="2"/>
      </rPr>
      <t xml:space="preserve"> or other </t>
    </r>
    <r>
      <rPr>
        <u val="single"/>
        <sz val="8"/>
        <rFont val="Arial"/>
        <family val="2"/>
      </rPr>
      <t>standards</t>
    </r>
    <r>
      <rPr>
        <sz val="8"/>
        <rFont val="Arial"/>
        <family val="2"/>
      </rPr>
      <t xml:space="preserve"> applied (where relevant)</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</si>
  <si>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</si>
  <si>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</si>
  <si>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</si>
  <si>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First draft for third phase by UBA</t>
  </si>
  <si>
    <t>Translation version</t>
  </si>
  <si>
    <t>Corrected version (typos)…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</si>
  <si>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</si>
  <si>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</si>
  <si>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</si>
  <si>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</si>
  <si>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</si>
  <si>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</si>
  <si>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</si>
  <si>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</si>
  <si>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</si>
  <si>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</si>
  <si>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</si>
  <si>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r>
      <t>Does your organisation have a documented environmental</t>
    </r>
    <r>
      <rPr>
        <b/>
        <sz val="10"/>
        <color indexed="10"/>
        <rFont val="Arial"/>
        <family val="2"/>
      </rPr>
      <t xml:space="preserve"> </t>
    </r>
    <r>
      <rPr>
        <b/>
        <sz val="10"/>
        <rFont val="Arial"/>
        <family val="2"/>
      </rPr>
      <t>management system?  Please choose the most relevant response.</t>
    </r>
  </si>
  <si>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</si>
  <si>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</si>
  <si>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</si>
  <si>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</si>
  <si>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</si>
  <si>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</si>
  <si>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</si>
  <si>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</si>
  <si>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</si>
  <si>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</si>
  <si>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</si>
  <si>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</si>
  <si>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</si>
  <si>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</si>
  <si>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</si>
  <si>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</si>
  <si>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</si>
  <si>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</si>
  <si>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</si>
  <si>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</si>
  <si>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</si>
  <si>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</si>
  <si>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</si>
  <si>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</si>
  <si>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</si>
  <si>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</si>
  <si>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</si>
  <si>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</si>
  <si>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</si>
  <si>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</si>
  <si>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</si>
  <si>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</si>
  <si>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</si>
  <si>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</si>
  <si>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</si>
  <si>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</si>
  <si>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</si>
  <si>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</si>
  <si>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</si>
  <si>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</si>
  <si>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</si>
  <si>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</si>
  <si>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</si>
  <si>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</si>
  <si>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</si>
  <si>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</si>
  <si>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</si>
  <si>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</si>
  <si>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</si>
  <si>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</si>
  <si>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</si>
  <si>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</si>
  <si>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</si>
  <si>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</si>
  <si>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</si>
  <si>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</si>
  <si>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</si>
  <si>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</si>
  <si>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</si>
  <si>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</si>
  <si>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</si>
  <si>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</si>
  <si>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</si>
  <si>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</si>
  <si>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</si>
  <si>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</si>
  <si>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</si>
  <si>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</si>
  <si>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</si>
  <si>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</si>
  <si>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</si>
  <si>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</si>
  <si>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</si>
  <si>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</si>
  <si>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MS comments included, submitted to CCC</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</si>
  <si>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</si>
  <si>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</si>
  <si>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One bug removed</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</si>
  <si>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</si>
  <si>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Version endorsed by CCC on 11 July</t>
  </si>
  <si>
    <t>OJ Reference added</t>
  </si>
  <si>
    <t>The Monitoring and Reporting Regulation (Commission Regulation (EU) No 601/2012, hereinafter the "MRR"), defines further requirements for monitoring and reporting. The MRR can be downloaded from:</t>
  </si>
  <si>
    <t>http://eur-lex.europa.eu/LexUriServ/LexUriServ.do?uri=OJ:L:2012:181:0030:0104:EN:PDF</t>
  </si>
  <si>
    <t>Monitoring Plan EU ETS &amp; CORSIA</t>
  </si>
  <si>
    <t>MP ETS+CORSIA</t>
  </si>
  <si>
    <t>Used for combined reporting under the EU ETS and ICAO CORSIA</t>
  </si>
  <si>
    <t>Sections added to the EU ETS template related to information required for CORSIA are identified by a light blue frame.</t>
  </si>
  <si>
    <t>Please confirm if you want to use this monitoring plan for CORSIA:</t>
  </si>
  <si>
    <t>CONTR_CORSIAapplied</t>
  </si>
  <si>
    <t>TrueFalseOnly</t>
  </si>
  <si>
    <t>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</si>
  <si>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Legal representative of the aircraft operator</t>
  </si>
  <si>
    <t>No.</t>
  </si>
  <si>
    <t>Registration mark</t>
  </si>
  <si>
    <t>If your fleet exceeds 30 registration marks, list the remaining markings in this field, separated by a semi-colon (";").</t>
  </si>
  <si>
    <t xml:space="preserve">If a unique ICAO designator is not available, enter the identification for ATC purposes (tail numbers) of all the aircraft you operate as used in box 7 of the flight plan. </t>
  </si>
  <si>
    <t>Please provide a list of any additional aircraft types operated at the time of submission of this monitoring plan, which carry out international flights falling within the scope of CORSIA.</t>
  </si>
  <si>
    <t>Please list only aircraft not already mentioned under point (a) above.</t>
  </si>
  <si>
    <t>Please provide an indicative list of additional aircraft types expected to be used, which will carry out international flights falling within the scope of CORSIA.</t>
  </si>
  <si>
    <t>Note that - unless specific requirements are mentioned - the procedures below are considered to apply to both monitoring obligations, i.e. under the EU ETS and CORSIA. Where your procedures differ between both systems, please outline the differences in the "description" field.</t>
  </si>
  <si>
    <t>Please provide an estimate/prediction of the total annual fossil CO2 emissions for international flights covered by CORSIA.</t>
  </si>
  <si>
    <t>https://ec.europa.eu/clima/sites/clima/files/ets/monitoring/docs/gd2_guidance_aircraft_en.pdf</t>
  </si>
  <si>
    <t>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t>
  </si>
  <si>
    <t>Note: If you have chosen "True" for this question, you must choose the "Monitoring Plan for annual emissions" in section 2(c).</t>
  </si>
  <si>
    <t>Contradiction with 2.c!</t>
  </si>
  <si>
    <t>EUConst_ErrPrimaryMP</t>
  </si>
  <si>
    <t>Special care should be taken to ensure that this procedure leads to a distinction between flights with offsetting requirement as described in Annex 16, Volume IV, Part II, Chapter 3, 3.1., and other flights, for the period from 1 January 2021.</t>
  </si>
  <si>
    <t>Note 1: Such aggregated reporting is only allowed for subsidiaries which have to report to the same State. If you make use of it, you must explicitly confirm that all the subsidiaries are wholly-owned by the parent.</t>
  </si>
  <si>
    <t>Note 2: CORSIA rules require that baseline emissions data (period 2019-2020) have to be assigned separately for each subsidiary aircraft operator. Therefore, if you want to make use of this option, you have to provide a clear procedure how the data can be separated accordingly.</t>
  </si>
  <si>
    <t>Please note that the threshold given relates to the "full scope" of the EU ETS.</t>
  </si>
  <si>
    <t>CNTR_SmallEmitter</t>
  </si>
  <si>
    <t>CNTR_UseSmallEmTool</t>
  </si>
  <si>
    <t>Please confirm whether your operate flights with total annual fossil CO2 emissions lower than 25 000 tonnes per year (full scope) or lower than 3 000 tonnes per year (reduced scope)?</t>
  </si>
  <si>
    <t>CNTR_Eligible28a6</t>
  </si>
  <si>
    <t>CNTR_Use28a6</t>
  </si>
  <si>
    <t>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t>
  </si>
  <si>
    <t xml:space="preserve">Note: This sub-section deals only with simplified approaches for the EU ETS. </t>
  </si>
  <si>
    <r>
      <t>Please provide an estimate/prediction of the total annual fossil CO</t>
    </r>
    <r>
      <rPr>
        <b/>
        <vertAlign val="subscript"/>
        <sz val="10"/>
        <rFont val="Arial"/>
        <family val="2"/>
      </rPr>
      <t>2</t>
    </r>
    <r>
      <rPr>
        <b/>
        <sz val="10"/>
        <rFont val="Arial"/>
        <family val="2"/>
      </rPr>
      <t xml:space="preserve"> emissions for Annex I activities.</t>
    </r>
  </si>
  <si>
    <t>The figure should only include those flights, which are covered by EU ETS (full scope).</t>
  </si>
  <si>
    <t>Please provide an estimate/prediction of the total annual fossil CO2 emissions on intra-EEA flights only.</t>
  </si>
  <si>
    <t>The figure should only include those flights, which are covered by EU ETS (reduced scope).</t>
  </si>
  <si>
    <t>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t>
  </si>
  <si>
    <t>Eligibility for simplified procedures for small emitters under the EU ETS</t>
  </si>
  <si>
    <t>https://www.icao.int/environmental-protection/CORSIA/Pages/state-pairs.aspx</t>
  </si>
  <si>
    <t>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t>
  </si>
  <si>
    <t>If you intend to use this monitoring plan also for the purpose of monitoring of flights not covered by the EU ETS, but covered by CORSIA, it is required that you confirm which monitoring methodologies you apply.</t>
  </si>
  <si>
    <t>In line with the SARPs for the implementation of CORSIA, you can either apply a Fuel Use Monitoring Method, or the ICAO CORSIA CO2 Estimation and Reporting Tool (CERT).</t>
  </si>
  <si>
    <t>-</t>
  </si>
  <si>
    <t>a Fuel Use Monitoring Method is mandatory for aeroplane operators with annual emissions equal to or above 500 000 tonnes of CO2 from international flights, as defined in Annex 16, Volume IV, Part II, Chapter 1, 1.1.2 and Chapter 2, 2.1.</t>
  </si>
  <si>
    <t>an aeroplane operator with annual CO2 emissions from international flights, as defined in Annex 16, Volume IV, Part II, Chapter 1, 1.1.2 and Chapter 2, 2.1 of less than 500 000 tonnes, shall use either a Fuel Use Monitoring Method or the ICAO CORSIA CO2 Estimation and Reporting Tool (CERT).</t>
  </si>
  <si>
    <t xml:space="preserve">For the reporting years 2019 and 2020 (in accordance with Annex 16, Volume IV, Part II, Chapter 2, 2.2.1.2) </t>
  </si>
  <si>
    <t>The following rules for selecting methodologies apply:</t>
  </si>
  <si>
    <t xml:space="preserve">For the reporting years 2021 until 2035  (in accordance with Annex 16, Volume IV, Part II, Chapter 2, 2.2.1.3) </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</si>
  <si>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CO2 Estimation and Reporting Tool (CERT).</t>
  </si>
  <si>
    <t>an aeroplane operator with annual emissions from international flights subject to offsetting requirements, as defined in Annex 16, Volume IV, Part II, Chapter 1, 1.1.2, and Chapter 3, 3.1, of less than 50 000 tonnes, shall use either a Fuel Use Monitoring Method or the ICAO CORSIA CO2 Estimation and Reporting Tool (CERT).</t>
  </si>
  <si>
    <t>Confirmation of monitoring methodologies to be used for CORSIA for the 2019-2020 period</t>
  </si>
  <si>
    <t>Confirmation of monitoring methodologies to be used for CORSIA for the period from 2021</t>
  </si>
  <si>
    <t>As a third option, you can choose a combination of both, i.e. the fuel use method for international flights subject to offsetting requirements, and CERT for other international flights.</t>
  </si>
  <si>
    <t>ICAO CERT</t>
  </si>
  <si>
    <t>Combination of both methods</t>
  </si>
  <si>
    <t>Fuel Use Method</t>
  </si>
  <si>
    <t>EUconst_CORSIAmethods</t>
  </si>
  <si>
    <t>EUconst_CERTmethods</t>
  </si>
  <si>
    <t>Please specify for the ICAO CORSIA CO2 Estimation and Reporting Tool (CERT) whether Great Circle Distance or Block Time is used to estimate emissions for the reporting periods.</t>
  </si>
  <si>
    <t>Input method used for CERT, if applicable</t>
  </si>
  <si>
    <t>Further description of the method used to obtain CERT input data, if applicable</t>
  </si>
  <si>
    <t>If applicable, please specify the procedures for determining Block Time and potentially aggregating them to be used in the ICAO CORSIA CERT. This includes specifying the exact points in time for the two time measurements per flight necessary to calculate the Block Time.</t>
  </si>
  <si>
    <t>However, the thresholds for applying the EU ETS small emitter tool and the ICAO CERT are different. Therefore - in addition to the information to be provided in section 5 - you have to state here if you intend to use the CERT.</t>
  </si>
  <si>
    <t>You can select here either CERT or the fuel use methodology as described by section 6 of this monitoring plan.</t>
  </si>
  <si>
    <r>
      <t>Name of system</t>
    </r>
    <r>
      <rPr>
        <sz val="8"/>
        <rFont val="Arial"/>
        <family val="2"/>
      </rPr>
      <t xml:space="preserve"> used (where applicable)</t>
    </r>
  </si>
  <si>
    <t xml:space="preserve">if you operate fewer than 243 flights per period of three consecutive four-month periods; or </t>
  </si>
  <si>
    <t>if you operate flights with total annual emissions lower than 25,000 tonnes per year (full scope); or</t>
  </si>
  <si>
    <t>You have to fill this section if you choose to apply the simplified procedure for the calculation of activity data described in Article 54 of the MRR. You are eligible for this approach,</t>
  </si>
  <si>
    <t>You may make use of the exemption provided by Article 28a(6) of the Directive,</t>
  </si>
  <si>
    <t xml:space="preserve">if you operate flights with total annual emissions lower than 25,000 tonnes per year (full scope), or </t>
  </si>
  <si>
    <t>if you operate flights with total annual emissions lower than 3,000 tonnes per year (reduced scope).</t>
  </si>
  <si>
    <t>Entries here are only required / allowed if you have entered in section 5 that you intend to use the said simplified procedures to estimate fuel consumption, and if you have provided evidence of your eligibility to use this approach.</t>
  </si>
  <si>
    <t>Please provide details about the procedure used to ensure that data gaps are limited to below 5% of flights.</t>
  </si>
  <si>
    <t>Monitoring of CORSIA eligible fuels claims</t>
  </si>
  <si>
    <t>If you intend to claim the use of CORSIA eligible fuels (CORSIA sustainable aviation fuels or CORSIA lower carbon aviation fuels), please describe here the procedure you will use for appropriately identifying their quantity and associated claimed emission reductions.</t>
  </si>
  <si>
    <t xml:space="preserve">Note that for claiming such fuel use, your monitoring method must ensure that the data outlined in Table A5-2 of the SARPs is available for reporting. </t>
  </si>
  <si>
    <t>Furthermore the procedure must ensure that only fuels are used that meet the CORSIA Sustainability Criteria for CORSIA Eligible Fuels and are obtained from a producer certified under a CORSIA Approved Sustainability Certification Scheme.</t>
  </si>
  <si>
    <t>If applicable, please provide a description of the procedure used to determine the amount of CORSIA Eligible Fuels claims.</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</si>
  <si>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t>
  </si>
  <si>
    <t>Please confirm that for the EU ETS you will use the following standard emission factors for commercial standard aviation fuels</t>
  </si>
  <si>
    <t xml:space="preserve">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t>
  </si>
  <si>
    <t>The guidance document is found at the following address:</t>
  </si>
  <si>
    <t>Please confirm that for CORSIA you will use the following standard emission factors for commercial standard aviation fuels</t>
  </si>
  <si>
    <t>Default Emission Factor
(tonnes CO2 /tonne fuel)</t>
  </si>
  <si>
    <t>Simplified calculation under the EU ETS</t>
  </si>
  <si>
    <t>Please confirm that the following standard emission factors for commercial standard aviation fuels will be used to calculate emissions under the EU ETS:</t>
  </si>
  <si>
    <t>EUconst_CORSIAtools</t>
  </si>
  <si>
    <t>Please confirm which tool you intend to use for filling data gaps or correcting erroneous data under CORSIA.</t>
  </si>
  <si>
    <t>Tool chosen:</t>
  </si>
  <si>
    <t>Method chosen:</t>
  </si>
  <si>
    <t>First draft by UBA including elements for CORSIA preparation</t>
  </si>
  <si>
    <t>(p)</t>
  </si>
  <si>
    <t>This monitoring plan is used for CORSIA:</t>
  </si>
  <si>
    <t>Please list only aircraft not already mentioned under points (a) to (c) above.</t>
  </si>
  <si>
    <t>&lt;&lt;&lt; If you have chosen the t-km monitoring plan in section 2(c), click here to continue with section 4(i). &gt;&gt;&gt;</t>
  </si>
  <si>
    <t>For differences in coverage of EU ETS and CORSIA, please see sheet "Guidelines and conditions" of this template, and relevant guidance material provided.</t>
  </si>
  <si>
    <t>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t>
  </si>
  <si>
    <t>If you want to use the simplified monitoring using the CORSIA CO2 Estimation and Reporting Tool (CERT), please fill section 6 below.</t>
  </si>
  <si>
    <t>&lt;&lt;&lt; If you have chosen "False" for both points (a) and (b), please continue directly to section 6. &gt;&gt;&gt;</t>
  </si>
  <si>
    <t>If you have selected "TRUE" in response to 5(b), do you intend to use of the Article 28a(6) simplification?</t>
  </si>
  <si>
    <t>If you operate aviation activities below one of these thresholds, you are eligible for an even more simplified approach for monitoring, reporting and verification, in line with Article 28a(6) of the EU ETS Directive (see below point 5(d)).</t>
  </si>
  <si>
    <t>If you have selected "TRUE" in point (c) or (d), please provide information to support your eligibility for the simplified calculation procedures.</t>
  </si>
  <si>
    <t>&lt;&lt;&lt; If you are not eligible or not intending to use the small emitter tool, proceed to section 7. &gt;&gt;&gt;</t>
  </si>
  <si>
    <t>&lt;&lt;&lt; If you are not eligible or not intending to use the small emitter tool, proceed to section 7, except if you need to input data in section 6 related to CORSIA. &gt;&gt;&gt;</t>
  </si>
  <si>
    <t>If applicable, please provide a description of the procedure used to determine the amount of biofuel consumed in line with the Commission's guidance pursuant to Article 53 MRR (see section 5.5 of MRR guidance document 2).</t>
  </si>
  <si>
    <t>&lt;&lt;&lt; Click here to proceed to section 11 "Data gaps" &gt;&gt;&gt;</t>
  </si>
  <si>
    <t>&lt;&lt;&lt; Go to Section 10 if eligible for simplified calculation &gt;&gt;&gt;</t>
  </si>
  <si>
    <t>&lt;&lt;&lt; Click here to proceed to section 10 "Simplified Calculation" &gt;&gt;&gt;</t>
  </si>
  <si>
    <t>&lt;&lt;&lt; Click here to proceed to section 17 "MS specific content" &gt;&gt;&gt;</t>
  </si>
  <si>
    <t>Please confirm to which other country you will report under CORSIA:</t>
  </si>
  <si>
    <t>Are you required to comply with CORSIA in another country?</t>
  </si>
  <si>
    <t>Small Emitters Tool populated by Eurocontrol's ETS Support Facility</t>
  </si>
  <si>
    <t>Great Circle Distance</t>
  </si>
  <si>
    <t>Block time</t>
  </si>
  <si>
    <t>Where you choose the use of a Fuel Use Monitoring Method, it is  recommended that you include relevant information for non-EU ETS international flights in sections 4 and 7, as appropriate.</t>
  </si>
  <si>
    <t>Some aircraft operators have an obligation under CORSIA only, i.e. no obligation under the EU ETS. If you are filling this monitoring plan for CORSIA purposes only, please confirm below that this is the case.</t>
  </si>
  <si>
    <t>Please confirm if you have an obligation under the EU ETS:</t>
  </si>
  <si>
    <t>CONTR_onlyCORSIA</t>
  </si>
  <si>
    <t>Description of the activities of the aircraft operator falling under Annex I of the EU ETS Directive or CORSIA</t>
  </si>
  <si>
    <t>Competent authority for EU ETS in this Member State:</t>
  </si>
  <si>
    <t>Competent authority for CORSIA in this Member State:</t>
  </si>
  <si>
    <t>If this is the same authority as under point (i), or if you have no obligation under CORSIA in this Member State, you may keep this field empty.</t>
  </si>
  <si>
    <t>Malta - Transport Malta, Civil Aviation Directorate</t>
  </si>
  <si>
    <t>Please provide contact information of a representative who is legally responsible for the aircraft operator, for the purpose of compliance with the EU ETS, or CORSIA rules, as applicable.</t>
  </si>
  <si>
    <t>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t>
  </si>
  <si>
    <t>Applicable only for aircraft operators with obligation under the EU ETS. The name of the aircraft operator on the list pursuant to Article 18a(3) of the EU ETS Directive may be different to the actual aircraft operator's name entered in 2(a) above.</t>
  </si>
  <si>
    <t>Please enter the administering Member State of the aircraft operator for the EU ETS, if applicable</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</si>
  <si>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</si>
  <si>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 xml:space="preserve">Note: If you have an obligation under CORSIA to the same country as under the EU ETS, you should fill in the sections of this template which are marked as relating to ICAO's market based mechanism CORSIA (indicated by a light blue frame). </t>
  </si>
  <si>
    <t>In line with paragraph 1.2 of the CORSIA SARPs, the aircraft operator is attributed to the state according to its ICAO designator, if applicable, or to the state that issued the AOC, or the place of juridical registration.</t>
  </si>
  <si>
    <t>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t>
  </si>
  <si>
    <t>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t>
  </si>
  <si>
    <t>Please provide details about the systems, procedures and responsibilities used to track the completeness of the list of emission sources (aircraft used) and fuels used over the monitoring year.</t>
  </si>
  <si>
    <t>For this purpose the procedure must include a regular checking of the CORSIA implementation element "CORSIA States for Chapter 3 State Pair".</t>
  </si>
  <si>
    <t>Please describe here the procedure for determining whether flights fall under CORSIA, ensuring completeness and avoiding double-counting.</t>
  </si>
  <si>
    <t>The figure should include all international flights which fall under the scope of CORSIA. In this case, flights covered by CORSIA which are also covered by the EU ETS, where flights depart and arrive in different EEA States, shall also be taken into account.</t>
  </si>
  <si>
    <t>Please provide details about the procedures for determining whether flights are covered by Annex I of the Directive and/or CORSIA, ensuring completeness and avoiding double counting.</t>
  </si>
  <si>
    <t>Please detail the systems in place to keep an updated detailed list of flights during the monitoring period which are included/excluded from EU ETS and/or CORSIA, as well as the procedures in place to ensure completeness and non-duplication of data.</t>
  </si>
  <si>
    <t>Additional information on CORSIA methodologies and use of CERT</t>
  </si>
  <si>
    <t>To avoid administrative burden and to minimize the risk of errors and data gaps, it is highly recommended to apply the same methods for all CORSIA flights as for flights under the EU ETS.</t>
  </si>
  <si>
    <t>In each case, the method chosen should provide for the most complete and timely data combined with the lowest uncertainty without incurring unreasonable costs. 
Note that the Aircraft types are automatically taken from section 4(a) and 4(b).</t>
  </si>
  <si>
    <t>(a1)</t>
  </si>
  <si>
    <t>Aircraft types from section 4(a)</t>
  </si>
  <si>
    <t>(a2)</t>
  </si>
  <si>
    <t>Aircraft types from section 4(b)</t>
  </si>
  <si>
    <t>Thereafter the formulas in row C must be corrected in order to point to the correct aircraft type in section 4(a) and 4(b).</t>
  </si>
  <si>
    <t>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t>
  </si>
  <si>
    <t>The procedure must include the data sources to be used, the time when fuel tank measurements are taken, a description of the measurement equipment, if applicable, and the procedures for recording, retrieving, transmitting and storing information.</t>
  </si>
  <si>
    <t>(e1)</t>
  </si>
  <si>
    <t>(e2)</t>
  </si>
  <si>
    <t>The procedure must include a description of the data sources (fuel supplier,…) or measurement instruments involved, if relevant. It furthermore should ensure that the density value used is identical to the one used for operational and safety reasons.</t>
  </si>
  <si>
    <t>Complete the following table with information about the procedures for determining the density used for fuel uplifts and fuel in tanks, in both owned and leased-in aircraft, if applicable.</t>
  </si>
  <si>
    <t>For the period 2019-2020 this section can be left empty.</t>
  </si>
  <si>
    <t>Please provide a brief description of the method to be used for the EU ETS to estimate fuel consumption when data is missing according to the conditions as outlined above.</t>
  </si>
  <si>
    <t>Please provide information on any secondary data sources you intend to use for avoiding data gaps under CORSIA:</t>
  </si>
  <si>
    <t>In case you use CERT for filling data gaps or for correcting erroneous data, please specify whether Great Circle Distance or Block Time is used to estimate emissions for the reporting periods. As deviations from the chosen method may be necessary due to the specific situation of the data gaps, the method chosen should be understood as "preferred method".</t>
  </si>
  <si>
    <t>(q)</t>
  </si>
  <si>
    <t>If different to the information given above in part (p), please enter the contact address of the aircraft operator (including postcode) in the administering Member State, if any:</t>
  </si>
  <si>
    <t>(r)</t>
  </si>
  <si>
    <t>(s)</t>
  </si>
  <si>
    <t>(t)</t>
  </si>
  <si>
    <t>second draft by UBA</t>
  </si>
  <si>
    <t>&lt;&lt;&lt; Click here to proceed to section 12 "Management" &gt;&gt;&gt;</t>
  </si>
  <si>
    <t>DensityMethodNew</t>
  </si>
  <si>
    <t>Actual density</t>
  </si>
  <si>
    <t>https://eur-lex.europa.eu/legal-content/EN/TXT/?uri=CELEX:02003L0087-20180408</t>
  </si>
  <si>
    <t>https://eur-lex.europa.eu/eli/reg/2012/601</t>
  </si>
  <si>
    <t>&lt;add hyperlink as soon as possible&gt;</t>
  </si>
  <si>
    <t>That delegated act can be downloaded from:</t>
  </si>
  <si>
    <t>(I)</t>
  </si>
  <si>
    <t>Legal basis</t>
  </si>
  <si>
    <t>(II)</t>
  </si>
  <si>
    <t>https://www.icao.int/environmental-protection/CORSIA/Pages/default.aspx</t>
  </si>
  <si>
    <t>(III)</t>
  </si>
  <si>
    <t>Scope and relevance</t>
  </si>
  <si>
    <t>(IV)</t>
  </si>
  <si>
    <t xml:space="preserve">https://ec.europa.eu/clima/policies/ets/monitoring_en#tab-0-1 </t>
  </si>
  <si>
    <t>Information on CORSIA</t>
  </si>
  <si>
    <t xml:space="preserve">-  </t>
  </si>
  <si>
    <t>Non-commercial air transport operators which emit less than 1 000 t CO2 per year under the "full scope" of the EU ETS.</t>
  </si>
  <si>
    <t>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t>
  </si>
  <si>
    <t>For further information, in particular regarding "full" and "reduced" scope and simplified approaches, please see MRR guidance document No.2 "General guidance for Aircraft Operators", which can be downloaded under:</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</si>
  <si>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</si>
  <si>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31 EEA States. The EEA comprises the 28 EU Member States, Iceland, Liechtenstein and Norway.</t>
  </si>
  <si>
    <t>If you have to submit an emissions monitoring plan only for CORSIA purposes, but not for the EU ETS, then you do not need a tonne-kilometre monitoring plan. Consequently, the emissions monitoring plan must be filled completely.</t>
  </si>
  <si>
    <t>Error_Messages</t>
  </si>
  <si>
    <t>Column_for_controls</t>
  </si>
  <si>
    <t>make_grey?</t>
  </si>
  <si>
    <t>Directive 2003/87/EC requires aircraft operators who are included in the EU Emission Trading System (the EU ETS) to monitor and report their emissions and tonne-kilometre data, and to have the reports verified by an independent and accredited verifier.</t>
  </si>
  <si>
    <t>The Directive can be retrieved from:</t>
  </si>
  <si>
    <t>The delegated Regulation of the Commission pursuant to Article 28c of that Directive furthermore requires certain aircraft operators to report data for the purposes of CORSIA (ICAO's "Carbon Offsetting and Reduction Scheme for International Aviation").</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</si>
  <si>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</si>
  <si>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 xml:space="preserve">The SARPs are supplemented by the "Environmental Technical Manual, Volume IV — Carbon Offsetting and Reduction Scheme for International Aviation (CORSIA)" (Doc 9501, referred to as the "ETM") and further "ICAO CORSIA Implementation Elements". </t>
  </si>
  <si>
    <t>The SARPs, the ETM and all Implementation Elements are available under the following address:</t>
  </si>
  <si>
    <t>In line with the provisions of the MRR and AVR, it is the EU specific templates which need to be used when reporting emissions, and not the templates found within the SARPs and ETM.</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</si>
  <si>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</si>
  <si>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</si>
  <si>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Commercial air transport operators, operating either fewer than 243 flights per period for three consecutive four-month periods, or operating flights with total annual emissions lower than 10 000 tonnes per year.</t>
  </si>
  <si>
    <t>Note that under the EU ETS some simplified monitoring, reporting and verification requirements apply for small emitters. This template guides you whether you are allowed to use the simplified approaches (see section 5 of this template).</t>
  </si>
  <si>
    <t>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</si>
  <si>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Guidance on this template</t>
  </si>
  <si>
    <t>According to the delegated act pursuant to Article 28c of the EU ETS Directive, this template is also to be used for CORSIA reporting.</t>
  </si>
  <si>
    <t>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t>
  </si>
  <si>
    <t>If you are not on this list, you may still be subject to CORSIA reporting to a Member State based on the criteria referred to under point III(4) above.</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</si>
  <si>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</si>
  <si>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Final after CCC endorsement</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</si>
  <si>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</si>
  <si>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</si>
  <si>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</si>
  <si>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For EU ETS purposes, where surrogate data cannot be determined by the method described under 11(a), the emissions may be estimated from fuel consumption determined using a tool as specified in Article 54(2) of the MRR.  Please specify the Commission approved tool used in this instance:</t>
  </si>
  <si>
    <t>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t>
  </si>
  <si>
    <t>Value</t>
  </si>
  <si>
    <t>not used</t>
  </si>
  <si>
    <t>From here onwards, texts are new in the Version of January 2019</t>
  </si>
  <si>
    <t>Please specify the primary method used to determine the density used for fuel uplifts and fuel in tanks, for each aircraft type.</t>
  </si>
  <si>
    <t>The aircraft operator shall use the fuel density that is used for operational and safety reasons. This may be an actual or the standard value of 0.8 kg/L.</t>
  </si>
  <si>
    <t>This is final version of this template, dated 16 January 2019, as endorsed by the Climate Change Committee by written procedure closing 11 January 2019.</t>
  </si>
  <si>
    <t>https://eur-lex.europa.eu/eli/reg_del/2019/1603/oj</t>
  </si>
  <si>
    <t>Additional information on CORSIA methodologies and the use of an emission estimation tool</t>
  </si>
  <si>
    <t>You can select here either "emission estimation tool" or the "fuel use methodology" as described by section 6 of this monitoring plan.</t>
  </si>
  <si>
    <t>As a third option, you can choose a combination of both, i.e. the fuel use method for international flights subject to offsetting requirements, and the emission estimation tool for other international flights.</t>
  </si>
  <si>
    <t>North Macedonia - Civil Aviation Administration</t>
  </si>
  <si>
    <t>North Macedonia</t>
  </si>
  <si>
    <t>2020 update: aligning with delegated act, 1st draft</t>
  </si>
  <si>
    <t>Commission Delegated Regulation (EU) 2019/1603 of 18 July 2019 ("the delegated act") can be downloaded from:</t>
  </si>
  <si>
    <t>If you want to use the simplified monitoring using an emission estimation tool for the purpose of CORSIA-covered flights, please fill section 6 below.</t>
  </si>
  <si>
    <t>Czechia</t>
  </si>
  <si>
    <t>Czechia - Civil Aviation Authority</t>
  </si>
  <si>
    <t>Accordingly, all references to Member States in this template should be interpreted as including all 30 EEA States. The EEA comprises the 27 EU Member States, Iceland, Liechtenstein and Norway.</t>
  </si>
  <si>
    <t>Denmark - Danish Energy Agency</t>
  </si>
  <si>
    <t>2020 update: aligning with delegated act, 2nd draft</t>
  </si>
  <si>
    <t>Additional information on CORSIA methodologies and the use of an emissions estimation tool</t>
  </si>
  <si>
    <t>In line with the SARPs for the implementation of CORSIA, and depending on the order of magnitude of your emissions, you can either apply a Fuel Use Monitoring Method, or an emissions estimation tool.</t>
  </si>
  <si>
    <t>Emissions Estimation Tool</t>
  </si>
  <si>
    <t>Please provide information on any secondary data sources you intend to use for avoiding data gaps, where relevant:</t>
  </si>
  <si>
    <t>Germany - Federal Aviation Office</t>
  </si>
  <si>
    <t>You can select here either "emissions estimation tool" or the "fuel use methodology" as described by section 6 of this monitoring plan.</t>
  </si>
  <si>
    <t>Update June 2020</t>
  </si>
  <si>
    <t>From here onwards, texts are new in the Version of June 2020</t>
  </si>
  <si>
    <t>This is a minor update to the final version of this template, dated 16 January 2019, as endorsed by the Climate Change Committee by written procedure closing 11 January 2019. The date of the update is 24 June 2020.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</si>
</sst>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C07]dddd\,\ dd\.\ mmmm\ yyyy"/>
  </numFmts>
  <fonts count="87">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0"/>
      <color indexed="10"/>
      <name val="Arial"/>
      <family val="2"/>
    </font>
    <font>
      <i/>
      <sz val="8"/>
      <name val="Arial"/>
      <family val="2"/>
    </font>
    <font>
      <i/>
      <vertAlign val="subscript"/>
      <sz val="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b/>
      <i/>
      <u val="single"/>
      <sz val="8"/>
      <color indexed="18"/>
      <name val="Arial"/>
      <family val="2"/>
    </font>
    <font>
      <sz val="14"/>
      <color indexed="18"/>
      <name val="Arial"/>
      <family val="2"/>
    </font>
    <font>
      <sz val="14"/>
      <name val="Arial"/>
      <family val="2"/>
    </font>
    <font>
      <sz val="11"/>
      <name val="Arial"/>
      <family val="2"/>
    </font>
    <font>
      <b/>
      <i/>
      <sz val="8"/>
      <color indexed="62"/>
      <name val="Arial"/>
      <family val="2"/>
    </font>
    <font>
      <b/>
      <sz val="9"/>
      <name val="Tahoma"/>
      <family val="2"/>
    </font>
    <font>
      <sz val="9"/>
      <name val="Tahoma"/>
      <family val="2"/>
    </font>
    <font>
      <sz val="9"/>
      <name val="Segoe UI"/>
      <family val="2"/>
    </font>
    <font>
      <sz val="10"/>
      <color indexed="10"/>
      <name val="Arial"/>
      <family val="2"/>
    </font>
    <font>
      <sz val="20"/>
      <color indexed="10"/>
      <name val="Arial"/>
      <family val="2"/>
    </font>
    <font>
      <sz val="8"/>
      <name val="Segoe U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
      <sz val="10"/>
      <color rgb="FFFF0000"/>
      <name val="Arial"/>
      <family val="2"/>
    </font>
    <font>
      <sz val="20"/>
      <color rgb="FFFF0000"/>
      <name val="Arial"/>
      <family val="2"/>
    </font>
    <font>
      <i/>
      <sz val="8"/>
      <color rgb="FFFF0000"/>
      <name val="Arial"/>
      <family val="2"/>
    </font>
    <font>
      <b/>
      <sz val="10"/>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theme="0"/>
        <bgColor indexed="64"/>
      </patternFill>
    </fill>
    <fill>
      <patternFill patternType="solid">
        <fgColor rgb="FFCCFFCC"/>
        <bgColor indexed="64"/>
      </patternFill>
    </fill>
    <fill>
      <patternFill patternType="solid">
        <fgColor rgb="FFBDD7EE"/>
        <bgColor indexed="64"/>
      </patternFill>
    </fill>
    <fill>
      <patternFill patternType="solid">
        <fgColor rgb="FFFFC000"/>
        <bgColor indexed="64"/>
      </patternFill>
    </fill>
    <fill>
      <patternFill patternType="solid">
        <fgColor rgb="FFFFFF00"/>
        <bgColor indexed="64"/>
      </patternFill>
    </fill>
    <fill>
      <patternFill patternType="lightUp">
        <bgColor indexed="9"/>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right/>
      <top/>
      <bottom style="medium"/>
    </border>
    <border>
      <left style="medium"/>
      <right/>
      <top style="thin"/>
      <bottom style="medium"/>
    </border>
    <border>
      <left/>
      <right style="thin"/>
      <top style="thin"/>
      <bottom style="thin"/>
    </border>
    <border>
      <left style="thin"/>
      <right style="thin"/>
      <top/>
      <bottom/>
    </border>
    <border>
      <left style="thin"/>
      <right style="thin"/>
      <top/>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right/>
      <top style="medium"/>
      <bottom/>
    </border>
    <border>
      <left style="thin"/>
      <right/>
      <top style="thin"/>
      <bottom style="medium"/>
    </border>
    <border>
      <left style="thin"/>
      <right style="thin"/>
      <top style="thin"/>
      <bottom style="medium"/>
    </border>
    <border>
      <left style="thin"/>
      <right style="thin"/>
      <top style="medium"/>
      <bottom style="thin"/>
    </border>
    <border>
      <left style="thin"/>
      <right style="thin"/>
      <top style="medium"/>
      <bottom/>
    </border>
    <border>
      <left style="medium"/>
      <right style="medium"/>
      <top style="medium"/>
      <bottom style="medium"/>
    </border>
    <border>
      <left style="thin"/>
      <right/>
      <top style="medium"/>
      <bottom style="thin"/>
    </border>
    <border>
      <left>
        <color indexed="63"/>
      </left>
      <right style="medium"/>
      <top>
        <color indexed="63"/>
      </top>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1" fillId="0" borderId="0" applyNumberFormat="0" applyFill="0" applyBorder="0" applyAlignment="0" applyProtection="0"/>
    <xf numFmtId="0" fontId="15" fillId="4" borderId="0" applyNumberFormat="0" applyBorder="0" applyAlignment="0" applyProtection="0"/>
    <xf numFmtId="0" fontId="74"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75"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76" fillId="0" borderId="0" applyNumberFormat="0" applyFill="0" applyBorder="0" applyAlignment="0" applyProtection="0"/>
    <xf numFmtId="0" fontId="77" fillId="0" borderId="11" applyNumberFormat="0" applyFill="0" applyAlignment="0" applyProtection="0"/>
    <xf numFmtId="0" fontId="78" fillId="0" borderId="12" applyNumberFormat="0" applyFill="0" applyAlignment="0" applyProtection="0"/>
    <xf numFmtId="0" fontId="79" fillId="0" borderId="13" applyNumberFormat="0" applyFill="0" applyAlignment="0" applyProtection="0"/>
    <xf numFmtId="0" fontId="79" fillId="0" borderId="0" applyNumberFormat="0" applyFill="0" applyBorder="0" applyAlignment="0" applyProtection="0"/>
    <xf numFmtId="0" fontId="80" fillId="0" borderId="14" applyNumberFormat="0" applyFill="0" applyAlignment="0" applyProtection="0"/>
    <xf numFmtId="0" fontId="25" fillId="0" borderId="0" applyNumberFormat="0" applyFill="0" applyBorder="0" applyAlignment="0" applyProtection="0"/>
    <xf numFmtId="0" fontId="81" fillId="33" borderId="15" applyNumberFormat="0" applyAlignment="0" applyProtection="0"/>
  </cellStyleXfs>
  <cellXfs count="798">
    <xf numFmtId="0" fontId="0" fillId="0" borderId="0" xfId="0" applyAlignment="1">
      <alignment/>
    </xf>
    <xf numFmtId="0" fontId="0"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5" fillId="30" borderId="24" xfId="0" applyNumberFormat="1" applyFont="1" applyFill="1" applyBorder="1" applyAlignment="1" applyProtection="1">
      <alignment horizontal="center" vertical="center"/>
      <protection locked="0"/>
    </xf>
    <xf numFmtId="0" fontId="5" fillId="30" borderId="24" xfId="0" applyFont="1" applyFill="1" applyBorder="1" applyAlignment="1" applyProtection="1">
      <alignment horizontal="center" vertical="center" wrapText="1"/>
      <protection locked="0"/>
    </xf>
    <xf numFmtId="0" fontId="5" fillId="30" borderId="24" xfId="0" applyFont="1" applyFill="1" applyBorder="1" applyAlignment="1" applyProtection="1">
      <alignment horizontal="left" vertical="center" wrapText="1"/>
      <protection locked="0"/>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5" xfId="0" applyFont="1" applyFill="1" applyBorder="1" applyAlignment="1" applyProtection="1">
      <alignment horizontal="left" vertical="center"/>
      <protection/>
    </xf>
    <xf numFmtId="0" fontId="0" fillId="4" borderId="26" xfId="0" applyFill="1" applyBorder="1" applyAlignment="1" applyProtection="1">
      <alignment vertical="center"/>
      <protection/>
    </xf>
    <xf numFmtId="0" fontId="0" fillId="4" borderId="27" xfId="0" applyFill="1" applyBorder="1" applyAlignment="1" applyProtection="1">
      <alignment vertical="center"/>
      <protection/>
    </xf>
    <xf numFmtId="0" fontId="3" fillId="4" borderId="28" xfId="0" applyFont="1" applyFill="1" applyBorder="1" applyAlignment="1" applyProtection="1">
      <alignment horizontal="lef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4" borderId="32" xfId="0" applyFill="1" applyBorder="1" applyAlignment="1" applyProtection="1">
      <alignment vertical="center"/>
      <protection/>
    </xf>
    <xf numFmtId="0" fontId="0" fillId="34" borderId="0" xfId="69" applyFill="1" applyProtection="1">
      <alignment/>
      <protection/>
    </xf>
    <xf numFmtId="0" fontId="2" fillId="35" borderId="0" xfId="69" applyFont="1" applyFill="1" applyBorder="1" applyAlignment="1" applyProtection="1">
      <alignment horizontal="center"/>
      <protection/>
    </xf>
    <xf numFmtId="0" fontId="9" fillId="34" borderId="0" xfId="69" applyFont="1" applyFill="1" applyAlignment="1" applyProtection="1">
      <alignment horizontal="left" vertical="top" wrapText="1"/>
      <protection/>
    </xf>
    <xf numFmtId="0" fontId="0" fillId="34" borderId="0" xfId="69" applyFont="1" applyFill="1" applyProtection="1">
      <alignment/>
      <protection/>
    </xf>
    <xf numFmtId="0" fontId="0" fillId="34" borderId="0" xfId="69" applyFill="1" applyAlignment="1" applyProtection="1">
      <alignment vertical="top"/>
      <protection/>
    </xf>
    <xf numFmtId="0" fontId="6" fillId="34" borderId="33" xfId="69" applyFont="1" applyFill="1" applyBorder="1" applyAlignment="1" applyProtection="1">
      <alignment horizontal="center" vertical="top" wrapText="1"/>
      <protection/>
    </xf>
    <xf numFmtId="0" fontId="6" fillId="34" borderId="33" xfId="69" applyFont="1" applyFill="1" applyBorder="1" applyAlignment="1" applyProtection="1">
      <alignment horizontal="left" vertical="top" wrapText="1"/>
      <protection/>
    </xf>
    <xf numFmtId="0" fontId="5" fillId="30" borderId="33" xfId="69" applyNumberFormat="1" applyFont="1" applyFill="1" applyBorder="1" applyAlignment="1" applyProtection="1">
      <alignment horizontal="center" vertical="top" wrapText="1"/>
      <protection locked="0"/>
    </xf>
    <xf numFmtId="14" fontId="5" fillId="30" borderId="24" xfId="69" applyNumberFormat="1" applyFont="1" applyFill="1" applyBorder="1" applyAlignment="1" applyProtection="1">
      <alignment horizontal="center" vertical="top" wrapText="1"/>
      <protection locked="0"/>
    </xf>
    <xf numFmtId="0" fontId="5" fillId="30" borderId="24" xfId="69" applyNumberFormat="1" applyFont="1" applyFill="1" applyBorder="1" applyAlignment="1" applyProtection="1">
      <alignment vertical="top" wrapText="1"/>
      <protection locked="0"/>
    </xf>
    <xf numFmtId="0" fontId="0" fillId="34" borderId="0" xfId="69" applyNumberFormat="1" applyFont="1" applyFill="1" applyBorder="1" applyAlignment="1" applyProtection="1">
      <alignment vertical="top"/>
      <protection/>
    </xf>
    <xf numFmtId="0" fontId="56" fillId="34" borderId="0" xfId="69" applyFont="1" applyFill="1" applyProtection="1">
      <alignment/>
      <protection/>
    </xf>
    <xf numFmtId="0" fontId="5" fillId="30" borderId="24" xfId="0" applyFont="1" applyFill="1" applyBorder="1" applyAlignment="1" applyProtection="1">
      <alignment horizontal="center" vertical="top" wrapText="1"/>
      <protection locked="0"/>
    </xf>
    <xf numFmtId="0" fontId="57"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9" fillId="34" borderId="0" xfId="0" applyFont="1" applyFill="1" applyAlignment="1" applyProtection="1">
      <alignment/>
      <protection/>
    </xf>
    <xf numFmtId="0" fontId="49"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8" fillId="34" borderId="0" xfId="60" applyFont="1" applyFill="1" applyAlignment="1" applyProtection="1">
      <alignment/>
      <protection/>
    </xf>
    <xf numFmtId="0" fontId="49"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8" xfId="0" applyBorder="1" applyAlignment="1" applyProtection="1">
      <alignment/>
      <protection/>
    </xf>
    <xf numFmtId="14" fontId="0" fillId="0" borderId="29" xfId="0" applyNumberFormat="1" applyBorder="1" applyAlignment="1" applyProtection="1">
      <alignment horizontal="left"/>
      <protection/>
    </xf>
    <xf numFmtId="0" fontId="0" fillId="0" borderId="29" xfId="0" applyBorder="1" applyAlignment="1" applyProtection="1">
      <alignment/>
      <protection/>
    </xf>
    <xf numFmtId="14" fontId="0" fillId="0" borderId="33" xfId="0" applyNumberFormat="1" applyBorder="1" applyAlignment="1" applyProtection="1">
      <alignment horizontal="left"/>
      <protection/>
    </xf>
    <xf numFmtId="0" fontId="0" fillId="0" borderId="35" xfId="0" applyBorder="1" applyAlignment="1" applyProtection="1">
      <alignment/>
      <protection/>
    </xf>
    <xf numFmtId="0" fontId="0" fillId="0" borderId="31"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6"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6" borderId="33" xfId="0" applyFill="1" applyBorder="1" applyAlignment="1" applyProtection="1">
      <alignment/>
      <protection/>
    </xf>
    <xf numFmtId="0" fontId="0" fillId="26" borderId="36" xfId="0" applyFill="1" applyBorder="1" applyAlignment="1" applyProtection="1">
      <alignment/>
      <protection/>
    </xf>
    <xf numFmtId="0" fontId="0" fillId="26"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6"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1" fillId="34" borderId="0" xfId="0" applyFont="1" applyFill="1" applyAlignment="1" applyProtection="1">
      <alignment vertical="top" wrapText="1"/>
      <protection/>
    </xf>
    <xf numFmtId="0" fontId="30" fillId="34" borderId="0" xfId="0" applyFont="1" applyFill="1" applyAlignment="1" applyProtection="1">
      <alignment vertical="top"/>
      <protection/>
    </xf>
    <xf numFmtId="0" fontId="0" fillId="0" borderId="0" xfId="0" applyFont="1" applyAlignment="1" applyProtection="1">
      <alignment/>
      <protection/>
    </xf>
    <xf numFmtId="0" fontId="30" fillId="0" borderId="0" xfId="0" applyFont="1" applyFill="1" applyAlignment="1" applyProtection="1">
      <alignment vertical="top"/>
      <protection/>
    </xf>
    <xf numFmtId="0" fontId="3" fillId="0" borderId="0" xfId="0" applyFont="1" applyAlignment="1" applyProtection="1">
      <alignment horizontal="left" vertical="top"/>
      <protection/>
    </xf>
    <xf numFmtId="0" fontId="31"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37" xfId="0" applyFont="1" applyFill="1" applyBorder="1" applyAlignment="1" applyProtection="1">
      <alignment/>
      <protection/>
    </xf>
    <xf numFmtId="0" fontId="3" fillId="0" borderId="0" xfId="0" applyFont="1" applyAlignment="1" applyProtection="1">
      <alignment/>
      <protection/>
    </xf>
    <xf numFmtId="0" fontId="5" fillId="37" borderId="38"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3"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3"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4"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4"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39" xfId="0" applyBorder="1" applyAlignment="1" applyProtection="1">
      <alignment/>
      <protection/>
    </xf>
    <xf numFmtId="0" fontId="0" fillId="29" borderId="40" xfId="0" applyFill="1" applyBorder="1" applyAlignment="1" applyProtection="1">
      <alignment/>
      <protection/>
    </xf>
    <xf numFmtId="0" fontId="0" fillId="0" borderId="41" xfId="0" applyBorder="1" applyAlignment="1" applyProtection="1">
      <alignment/>
      <protection/>
    </xf>
    <xf numFmtId="14" fontId="0" fillId="18" borderId="42" xfId="0" applyNumberFormat="1" applyFill="1" applyBorder="1" applyAlignment="1" applyProtection="1">
      <alignment horizontal="left"/>
      <protection/>
    </xf>
    <xf numFmtId="0" fontId="0" fillId="4" borderId="43" xfId="0" applyFill="1" applyBorder="1" applyAlignment="1" applyProtection="1">
      <alignment/>
      <protection/>
    </xf>
    <xf numFmtId="0" fontId="0" fillId="4" borderId="44" xfId="0" applyFill="1" applyBorder="1" applyAlignment="1" applyProtection="1">
      <alignment/>
      <protection/>
    </xf>
    <xf numFmtId="0" fontId="0" fillId="4" borderId="45" xfId="0" applyFill="1" applyBorder="1" applyAlignment="1" applyProtection="1">
      <alignment/>
      <protection/>
    </xf>
    <xf numFmtId="0" fontId="0" fillId="0" borderId="46" xfId="0" applyBorder="1" applyAlignment="1" applyProtection="1">
      <alignment/>
      <protection/>
    </xf>
    <xf numFmtId="0" fontId="0" fillId="8" borderId="47" xfId="0" applyFill="1" applyBorder="1" applyAlignment="1" applyProtection="1">
      <alignment/>
      <protection/>
    </xf>
    <xf numFmtId="0" fontId="0" fillId="0" borderId="48" xfId="0" applyBorder="1" applyAlignment="1" applyProtection="1">
      <alignment/>
      <protection/>
    </xf>
    <xf numFmtId="0" fontId="0" fillId="26" borderId="49" xfId="0" applyFill="1" applyBorder="1" applyAlignment="1" applyProtection="1">
      <alignment/>
      <protection/>
    </xf>
    <xf numFmtId="0" fontId="3" fillId="0" borderId="0" xfId="0" applyFont="1" applyBorder="1" applyAlignment="1" applyProtection="1">
      <alignment/>
      <protection/>
    </xf>
    <xf numFmtId="14" fontId="0" fillId="18" borderId="50"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37"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38"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8" borderId="0" xfId="0" applyFill="1" applyAlignment="1" applyProtection="1">
      <alignment/>
      <protection/>
    </xf>
    <xf numFmtId="0" fontId="3"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55" fillId="34" borderId="0" xfId="69" applyFont="1" applyFill="1" applyBorder="1" applyAlignment="1" applyProtection="1">
      <alignment horizontal="left" vertical="top" wrapText="1"/>
      <protection/>
    </xf>
    <xf numFmtId="0" fontId="40"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60" fillId="34" borderId="22" xfId="0" applyFont="1" applyFill="1" applyBorder="1" applyAlignment="1" applyProtection="1">
      <alignment horizontal="left" vertical="top" wrapText="1"/>
      <protection/>
    </xf>
    <xf numFmtId="0" fontId="61" fillId="34" borderId="0" xfId="0" applyFont="1" applyFill="1" applyBorder="1" applyAlignment="1" applyProtection="1">
      <alignment horizontal="left" vertical="top" wrapText="1"/>
      <protection/>
    </xf>
    <xf numFmtId="0" fontId="49" fillId="34" borderId="0" xfId="0" applyFont="1" applyFill="1" applyAlignment="1" applyProtection="1">
      <alignment horizontal="left" vertical="top" wrapText="1"/>
      <protection/>
    </xf>
    <xf numFmtId="0" fontId="53" fillId="0"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5" fillId="0"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3" fillId="34" borderId="33" xfId="0" applyFont="1" applyFill="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33" fillId="34" borderId="23"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58" fillId="34" borderId="0" xfId="0" applyFont="1" applyFill="1" applyAlignment="1" applyProtection="1">
      <alignment horizontal="left" vertical="top" wrapText="1"/>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1"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26" borderId="23" xfId="0" applyFill="1" applyBorder="1" applyAlignment="1" applyProtection="1">
      <alignment horizontal="left" vertical="top" wrapText="1"/>
      <protection/>
    </xf>
    <xf numFmtId="0" fontId="43" fillId="0" borderId="0" xfId="0" applyFont="1" applyFill="1" applyAlignment="1" applyProtection="1">
      <alignment horizontal="left" vertical="top" wrapText="1"/>
      <protection/>
    </xf>
    <xf numFmtId="0" fontId="58" fillId="34" borderId="17" xfId="0" applyFont="1" applyFill="1" applyBorder="1" applyAlignment="1" applyProtection="1">
      <alignment horizontal="left" vertical="top" wrapText="1"/>
      <protection/>
    </xf>
    <xf numFmtId="0" fontId="49" fillId="34" borderId="0"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0" borderId="33" xfId="0" applyFont="1" applyFill="1" applyBorder="1" applyAlignment="1" applyProtection="1">
      <alignment horizontal="left" vertical="top" wrapText="1"/>
      <protection/>
    </xf>
    <xf numFmtId="0" fontId="6" fillId="0" borderId="50"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3" xfId="0" applyFont="1" applyFill="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33" xfId="0" applyNumberFormat="1" applyFont="1" applyFill="1" applyBorder="1" applyAlignment="1" applyProtection="1">
      <alignment horizontal="left" vertical="top" wrapText="1"/>
      <protection/>
    </xf>
    <xf numFmtId="0" fontId="0" fillId="0" borderId="24" xfId="69" applyBorder="1" applyAlignment="1" applyProtection="1">
      <alignment horizontal="center" vertical="top"/>
      <protection/>
    </xf>
    <xf numFmtId="0" fontId="34" fillId="34" borderId="0" xfId="0" applyFont="1" applyFill="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4" borderId="20" xfId="0" applyFont="1" applyFill="1" applyBorder="1" applyAlignment="1" applyProtection="1">
      <alignment/>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5" xfId="0" applyBorder="1" applyAlignment="1" applyProtection="1">
      <alignment horizontal="left" vertical="top" wrapText="1"/>
      <protection/>
    </xf>
    <xf numFmtId="0" fontId="0" fillId="0" borderId="28" xfId="0" applyBorder="1" applyAlignment="1" applyProtection="1">
      <alignment horizontal="left" vertical="top" wrapText="1"/>
      <protection/>
    </xf>
    <xf numFmtId="0" fontId="0" fillId="0" borderId="35" xfId="0" applyBorder="1" applyAlignment="1" applyProtection="1">
      <alignment horizontal="left" vertical="top" wrapText="1"/>
      <protection/>
    </xf>
    <xf numFmtId="0" fontId="0" fillId="26" borderId="0" xfId="0" applyFill="1" applyAlignment="1" applyProtection="1">
      <alignment horizontal="left" vertical="top" wrapText="1"/>
      <protection/>
    </xf>
    <xf numFmtId="0" fontId="8" fillId="34" borderId="0" xfId="69" applyFont="1" applyFill="1" applyAlignment="1" applyProtection="1">
      <alignment horizontal="left" vertical="top" wrapText="1"/>
      <protection/>
    </xf>
    <xf numFmtId="0" fontId="2" fillId="35" borderId="0" xfId="69" applyFont="1" applyFill="1" applyBorder="1" applyAlignment="1" applyProtection="1">
      <alignment horizontal="left" vertical="top" wrapText="1"/>
      <protection/>
    </xf>
    <xf numFmtId="0" fontId="57"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0" xfId="0" applyFont="1" applyAlignment="1">
      <alignment vertical="top" wrapText="1"/>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53" fillId="34" borderId="0" xfId="0" applyFont="1" applyFill="1" applyAlignment="1" applyProtection="1">
      <alignment horizontal="left" vertical="top" wrapText="1"/>
      <protection/>
    </xf>
    <xf numFmtId="0" fontId="33" fillId="0" borderId="33" xfId="0" applyFont="1" applyFill="1" applyBorder="1" applyAlignment="1" applyProtection="1">
      <alignment horizontal="left" vertical="top" wrapText="1"/>
      <protection/>
    </xf>
    <xf numFmtId="0" fontId="6" fillId="0" borderId="33" xfId="0" applyNumberFormat="1" applyFont="1" applyBorder="1" applyAlignment="1" applyProtection="1">
      <alignment horizontal="left" vertical="top" wrapText="1"/>
      <protection/>
    </xf>
    <xf numFmtId="0" fontId="6" fillId="0" borderId="52" xfId="0" applyFont="1" applyBorder="1" applyAlignment="1" applyProtection="1">
      <alignment horizontal="left" vertical="top" wrapText="1"/>
      <protection/>
    </xf>
    <xf numFmtId="0" fontId="6" fillId="0" borderId="53" xfId="0" applyFont="1" applyFill="1" applyBorder="1" applyAlignment="1" applyProtection="1">
      <alignment horizontal="left" vertical="top" wrapText="1"/>
      <protection/>
    </xf>
    <xf numFmtId="0" fontId="6" fillId="0" borderId="53" xfId="0" applyFont="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6" fillId="0" borderId="54"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4" fillId="0" borderId="0" xfId="0" applyFont="1" applyAlignment="1" applyProtection="1">
      <alignment horizontal="left" vertical="top" wrapText="1"/>
      <protection/>
    </xf>
    <xf numFmtId="0" fontId="0" fillId="0" borderId="38" xfId="69" applyBorder="1" applyAlignment="1" applyProtection="1">
      <alignment horizontal="center" vertical="top"/>
      <protection/>
    </xf>
    <xf numFmtId="0" fontId="0" fillId="4" borderId="17" xfId="0" applyFill="1" applyBorder="1" applyAlignment="1" applyProtection="1">
      <alignment horizontal="left" vertical="top" wrapText="1"/>
      <protection/>
    </xf>
    <xf numFmtId="0" fontId="82" fillId="39" borderId="0" xfId="0" applyFont="1" applyFill="1" applyAlignment="1">
      <alignment vertical="center"/>
    </xf>
    <xf numFmtId="0" fontId="55" fillId="34" borderId="0" xfId="0" applyFont="1" applyFill="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49" fillId="34" borderId="0" xfId="0" applyFont="1" applyFill="1" applyBorder="1" applyAlignment="1" applyProtection="1">
      <alignment horizontal="left" vertical="top"/>
      <protection/>
    </xf>
    <xf numFmtId="0" fontId="49" fillId="34" borderId="0" xfId="0" applyFont="1" applyFill="1" applyAlignment="1" applyProtection="1">
      <alignment horizontal="left" vertical="top"/>
      <protection/>
    </xf>
    <xf numFmtId="0" fontId="60"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3" fillId="40" borderId="0" xfId="0" applyFont="1" applyFill="1" applyAlignment="1" applyProtection="1">
      <alignment horizontal="center" vertical="top"/>
      <protection/>
    </xf>
    <xf numFmtId="0" fontId="43" fillId="40" borderId="0" xfId="0" applyFont="1" applyFill="1" applyAlignment="1" applyProtection="1">
      <alignment vertical="top" wrapText="1"/>
      <protection/>
    </xf>
    <xf numFmtId="0" fontId="43" fillId="40" borderId="0" xfId="0" applyFont="1" applyFill="1" applyBorder="1" applyAlignment="1" applyProtection="1">
      <alignment vertical="top" wrapText="1"/>
      <protection/>
    </xf>
    <xf numFmtId="0" fontId="49" fillId="0" borderId="0" xfId="60" applyFont="1" applyAlignment="1" applyProtection="1">
      <alignment vertical="top" wrapText="1"/>
      <protection/>
    </xf>
    <xf numFmtId="0" fontId="0" fillId="34" borderId="0" xfId="0" applyFont="1" applyFill="1" applyAlignment="1">
      <alignment vertical="top" wrapText="1"/>
    </xf>
    <xf numFmtId="0" fontId="4" fillId="40" borderId="0" xfId="0" applyFont="1" applyFill="1" applyAlignment="1" applyProtection="1">
      <alignment/>
      <protection/>
    </xf>
    <xf numFmtId="0" fontId="0" fillId="40" borderId="0" xfId="0" applyFill="1" applyAlignment="1" applyProtection="1">
      <alignment/>
      <protection/>
    </xf>
    <xf numFmtId="0" fontId="6" fillId="40" borderId="0" xfId="0" applyFont="1" applyFill="1" applyAlignment="1" applyProtection="1">
      <alignment vertical="top" wrapText="1"/>
      <protection/>
    </xf>
    <xf numFmtId="0" fontId="27" fillId="40" borderId="0" xfId="0" applyFont="1" applyFill="1" applyAlignment="1" applyProtection="1">
      <alignment/>
      <protection/>
    </xf>
    <xf numFmtId="0" fontId="4" fillId="38" borderId="0" xfId="0" applyFont="1" applyFill="1" applyAlignment="1" applyProtection="1">
      <alignment/>
      <protection/>
    </xf>
    <xf numFmtId="0" fontId="0" fillId="0" borderId="0" xfId="0" applyAlignment="1">
      <alignment vertical="top"/>
    </xf>
    <xf numFmtId="0" fontId="6" fillId="31" borderId="56" xfId="0" applyNumberFormat="1" applyFont="1" applyFill="1" applyBorder="1" applyAlignment="1" applyProtection="1">
      <alignment vertical="top"/>
      <protection locked="0"/>
    </xf>
    <xf numFmtId="0" fontId="0" fillId="37" borderId="24" xfId="0" applyFill="1" applyBorder="1" applyAlignment="1" applyProtection="1">
      <alignment/>
      <protection/>
    </xf>
    <xf numFmtId="0" fontId="0" fillId="40" borderId="0" xfId="0" applyFill="1" applyAlignment="1" applyProtection="1">
      <alignment wrapText="1"/>
      <protection/>
    </xf>
    <xf numFmtId="0" fontId="65" fillId="38" borderId="0" xfId="0" applyFont="1" applyFill="1" applyAlignment="1">
      <alignment horizontal="right" vertical="center"/>
    </xf>
    <xf numFmtId="0" fontId="0" fillId="34" borderId="24" xfId="0" applyNumberFormat="1" applyFont="1" applyFill="1" applyBorder="1" applyAlignment="1" applyProtection="1">
      <alignment horizontal="center" vertical="top"/>
      <protection/>
    </xf>
    <xf numFmtId="0" fontId="3" fillId="34" borderId="24" xfId="0" applyNumberFormat="1" applyFont="1" applyFill="1" applyBorder="1" applyAlignment="1" applyProtection="1">
      <alignment horizontal="center" vertical="top" wrapText="1"/>
      <protection/>
    </xf>
    <xf numFmtId="0" fontId="0" fillId="31" borderId="24" xfId="0" applyNumberFormat="1" applyFont="1" applyFill="1" applyBorder="1" applyAlignment="1" applyProtection="1">
      <alignment horizontal="center" vertical="top" wrapText="1"/>
      <protection locked="0"/>
    </xf>
    <xf numFmtId="0" fontId="3" fillId="40" borderId="0" xfId="0" applyFont="1" applyFill="1" applyAlignment="1" applyProtection="1">
      <alignment vertical="top"/>
      <protection/>
    </xf>
    <xf numFmtId="0" fontId="6" fillId="40" borderId="0" xfId="0" applyFont="1" applyFill="1" applyBorder="1" applyAlignment="1" applyProtection="1">
      <alignment horizontal="center" vertical="center"/>
      <protection/>
    </xf>
    <xf numFmtId="0" fontId="3" fillId="34" borderId="0" xfId="0" applyFont="1" applyFill="1" applyBorder="1" applyAlignment="1" applyProtection="1">
      <alignment vertical="top"/>
      <protection/>
    </xf>
    <xf numFmtId="0" fontId="6" fillId="40" borderId="0" xfId="0" applyFont="1" applyFill="1" applyBorder="1" applyAlignment="1" applyProtection="1">
      <alignment horizontal="center" vertical="center"/>
      <protection/>
    </xf>
    <xf numFmtId="0" fontId="4" fillId="40" borderId="0" xfId="0" applyFont="1" applyFill="1" applyAlignment="1" applyProtection="1">
      <alignment horizontal="left" vertical="top" wrapText="1"/>
      <protection/>
    </xf>
    <xf numFmtId="0" fontId="0" fillId="40" borderId="0" xfId="0" applyFill="1" applyAlignment="1" applyProtection="1">
      <alignment horizontal="left" vertical="top" wrapText="1"/>
      <protection/>
    </xf>
    <xf numFmtId="0" fontId="0" fillId="38" borderId="0" xfId="0" applyFill="1" applyAlignment="1" applyProtection="1">
      <alignment wrapText="1"/>
      <protection/>
    </xf>
    <xf numFmtId="0" fontId="3" fillId="38" borderId="0" xfId="0" applyFont="1" applyFill="1" applyAlignment="1" applyProtection="1">
      <alignment vertical="top"/>
      <protection/>
    </xf>
    <xf numFmtId="0" fontId="4" fillId="38" borderId="0" xfId="0" applyFont="1" applyFill="1" applyAlignment="1" applyProtection="1">
      <alignment horizontal="left" vertical="top" wrapText="1"/>
      <protection/>
    </xf>
    <xf numFmtId="0" fontId="0" fillId="38" borderId="0" xfId="0" applyFill="1" applyAlignment="1" applyProtection="1">
      <alignment horizontal="left" vertical="top" wrapText="1"/>
      <protection/>
    </xf>
    <xf numFmtId="0" fontId="83" fillId="0" borderId="0" xfId="0" applyFont="1" applyAlignment="1" applyProtection="1">
      <alignment/>
      <protection/>
    </xf>
    <xf numFmtId="0" fontId="0" fillId="37" borderId="0" xfId="0" applyFont="1" applyFill="1" applyAlignment="1" applyProtection="1">
      <alignment horizontal="left" vertical="top"/>
      <protection/>
    </xf>
    <xf numFmtId="0" fontId="0" fillId="37" borderId="24" xfId="0" applyFont="1" applyFill="1" applyBorder="1" applyAlignment="1" applyProtection="1">
      <alignment horizontal="center" vertical="top"/>
      <protection/>
    </xf>
    <xf numFmtId="0" fontId="0" fillId="37" borderId="24" xfId="0" applyFill="1" applyBorder="1" applyAlignment="1" applyProtection="1">
      <alignment vertical="top"/>
      <protection/>
    </xf>
    <xf numFmtId="0" fontId="2" fillId="35" borderId="0" xfId="0" applyFont="1" applyFill="1" applyAlignment="1" applyProtection="1">
      <alignment vertical="top" wrapText="1"/>
      <protection/>
    </xf>
    <xf numFmtId="0" fontId="0" fillId="0" borderId="0" xfId="0" applyFont="1" applyAlignment="1" applyProtection="1">
      <alignment horizontal="right" vertical="top"/>
      <protection/>
    </xf>
    <xf numFmtId="0" fontId="0" fillId="39" borderId="0" xfId="0" applyFill="1" applyAlignment="1" applyProtection="1">
      <alignment/>
      <protection/>
    </xf>
    <xf numFmtId="0" fontId="0" fillId="39" borderId="0" xfId="0" applyFont="1" applyFill="1" applyAlignment="1" applyProtection="1">
      <alignment/>
      <protection/>
    </xf>
    <xf numFmtId="0" fontId="0" fillId="34" borderId="0" xfId="0" applyNumberFormat="1" applyFont="1" applyFill="1" applyBorder="1" applyAlignment="1" applyProtection="1">
      <alignment vertical="top" wrapText="1"/>
      <protection/>
    </xf>
    <xf numFmtId="0" fontId="83" fillId="39" borderId="24" xfId="0" applyFont="1" applyFill="1" applyBorder="1" applyAlignment="1">
      <alignment vertical="top" wrapText="1"/>
    </xf>
    <xf numFmtId="0" fontId="0" fillId="0" borderId="0" xfId="0" applyFont="1" applyFill="1" applyBorder="1" applyAlignment="1" applyProtection="1">
      <alignment horizontal="left" vertical="top"/>
      <protection/>
    </xf>
    <xf numFmtId="0" fontId="0" fillId="37" borderId="0" xfId="0" applyFill="1" applyAlignment="1" applyProtection="1">
      <alignment wrapText="1"/>
      <protection/>
    </xf>
    <xf numFmtId="0" fontId="3" fillId="39" borderId="28" xfId="0" applyFont="1" applyFill="1" applyBorder="1" applyAlignment="1" applyProtection="1">
      <alignment horizontal="left" vertical="center"/>
      <protection/>
    </xf>
    <xf numFmtId="0" fontId="3" fillId="4" borderId="35" xfId="0" applyFont="1" applyFill="1" applyBorder="1" applyAlignment="1" applyProtection="1">
      <alignment horizontal="left" vertical="center"/>
      <protection/>
    </xf>
    <xf numFmtId="0" fontId="3" fillId="0" borderId="0" xfId="0" applyFont="1" applyAlignment="1" applyProtection="1">
      <alignment horizontal="center" vertical="top" wrapText="1"/>
      <protection/>
    </xf>
    <xf numFmtId="0" fontId="0" fillId="0" borderId="0" xfId="0" applyAlignment="1" applyProtection="1">
      <alignment horizontal="center" vertical="top"/>
      <protection/>
    </xf>
    <xf numFmtId="0" fontId="0" fillId="40" borderId="0" xfId="0" applyFill="1" applyAlignment="1" applyProtection="1">
      <alignment horizontal="center" wrapText="1"/>
      <protection/>
    </xf>
    <xf numFmtId="0" fontId="0" fillId="38" borderId="0" xfId="0" applyFill="1" applyAlignment="1" applyProtection="1">
      <alignment horizontal="center" wrapText="1"/>
      <protection/>
    </xf>
    <xf numFmtId="0" fontId="3" fillId="34" borderId="0" xfId="0" applyFont="1" applyFill="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83" fillId="37" borderId="0" xfId="0" applyFont="1" applyFill="1" applyAlignment="1" applyProtection="1">
      <alignment/>
      <protection/>
    </xf>
    <xf numFmtId="0" fontId="0" fillId="0" borderId="0" xfId="0" applyAlignment="1">
      <alignment horizontal="left" vertical="top" wrapText="1"/>
    </xf>
    <xf numFmtId="0" fontId="0" fillId="0" borderId="0" xfId="0" applyFont="1" applyAlignment="1">
      <alignment horizontal="left" vertical="top" wrapText="1"/>
    </xf>
    <xf numFmtId="0" fontId="0" fillId="34" borderId="0" xfId="0" applyNumberFormat="1" applyFont="1" applyFill="1" applyBorder="1" applyAlignment="1" applyProtection="1" quotePrefix="1">
      <alignment horizontal="right" vertical="top"/>
      <protection/>
    </xf>
    <xf numFmtId="0" fontId="3" fillId="38" borderId="0" xfId="0" applyFont="1" applyFill="1" applyAlignment="1" applyProtection="1">
      <alignment horizontal="center" vertical="top"/>
      <protection/>
    </xf>
    <xf numFmtId="0" fontId="0" fillId="38" borderId="0" xfId="0" applyFont="1" applyFill="1" applyAlignment="1" applyProtection="1">
      <alignment horizontal="left" vertical="top"/>
      <protection/>
    </xf>
    <xf numFmtId="0" fontId="57" fillId="38" borderId="0" xfId="0" applyFont="1" applyFill="1" applyAlignment="1" applyProtection="1">
      <alignment horizontal="center" vertical="top"/>
      <protection/>
    </xf>
    <xf numFmtId="0" fontId="0" fillId="38" borderId="0" xfId="0" applyNumberFormat="1" applyFont="1" applyFill="1" applyBorder="1" applyAlignment="1" applyProtection="1">
      <alignment vertical="top"/>
      <protection/>
    </xf>
    <xf numFmtId="0" fontId="5" fillId="37" borderId="50" xfId="0" applyFont="1" applyFill="1" applyBorder="1" applyAlignment="1" applyProtection="1">
      <alignment/>
      <protection/>
    </xf>
    <xf numFmtId="0" fontId="32" fillId="41" borderId="0" xfId="60" applyFont="1" applyFill="1" applyAlignment="1" applyProtection="1">
      <alignment horizontal="left" vertical="top" wrapText="1"/>
      <protection/>
    </xf>
    <xf numFmtId="0" fontId="32" fillId="34" borderId="0" xfId="60" applyFont="1" applyFill="1" applyAlignment="1" applyProtection="1">
      <alignment horizontal="left" vertical="top" wrapText="1"/>
      <protection/>
    </xf>
    <xf numFmtId="0" fontId="66" fillId="34" borderId="0" xfId="0" applyFont="1" applyFill="1" applyAlignment="1">
      <alignment horizontal="left" vertical="top" wrapText="1"/>
    </xf>
    <xf numFmtId="0" fontId="9" fillId="34" borderId="0" xfId="0" applyFont="1" applyFill="1" applyAlignment="1">
      <alignment horizontal="left" vertical="top" wrapText="1"/>
    </xf>
    <xf numFmtId="0" fontId="66" fillId="34" borderId="0" xfId="0" applyFont="1" applyFill="1" applyBorder="1" applyAlignment="1" applyProtection="1">
      <alignment horizontal="left" vertical="top" wrapText="1"/>
      <protection/>
    </xf>
    <xf numFmtId="0" fontId="7" fillId="0" borderId="0" xfId="60" applyAlignment="1" applyProtection="1">
      <alignment horizontal="left" vertical="top" wrapText="1"/>
      <protection/>
    </xf>
    <xf numFmtId="0" fontId="7" fillId="0" borderId="0" xfId="60" applyFill="1" applyBorder="1" applyAlignment="1" applyProtection="1">
      <alignment horizontal="left" vertical="top"/>
      <protection/>
    </xf>
    <xf numFmtId="0" fontId="3" fillId="0" borderId="17" xfId="0" applyFont="1" applyFill="1" applyBorder="1" applyAlignment="1" applyProtection="1">
      <alignment horizontal="left" vertical="top" wrapText="1"/>
      <protection/>
    </xf>
    <xf numFmtId="0" fontId="7" fillId="34" borderId="0" xfId="60" applyFill="1" applyAlignment="1" applyProtection="1">
      <alignment horizontal="left" vertical="top" wrapText="1"/>
      <protection/>
    </xf>
    <xf numFmtId="0" fontId="7" fillId="0" borderId="0" xfId="60" applyFill="1" applyAlignment="1" applyProtection="1">
      <alignment horizontal="left" vertical="top" wrapText="1"/>
      <protection/>
    </xf>
    <xf numFmtId="0" fontId="3" fillId="34" borderId="24" xfId="0" applyNumberFormat="1" applyFont="1" applyFill="1" applyBorder="1" applyAlignment="1" applyProtection="1">
      <alignment horizontal="left" vertical="top" wrapText="1"/>
      <protection/>
    </xf>
    <xf numFmtId="0" fontId="40" fillId="34" borderId="17" xfId="60" applyFont="1" applyFill="1" applyBorder="1" applyAlignment="1" applyProtection="1">
      <alignment horizontal="left" vertical="top" wrapText="1"/>
      <protection/>
    </xf>
    <xf numFmtId="0" fontId="9" fillId="34" borderId="17" xfId="0" applyFont="1" applyFill="1" applyBorder="1" applyAlignment="1" applyProtection="1">
      <alignment horizontal="left" vertical="top" wrapText="1"/>
      <protection/>
    </xf>
    <xf numFmtId="0" fontId="84" fillId="42" borderId="24" xfId="69" applyFont="1" applyFill="1" applyBorder="1" applyAlignment="1" applyProtection="1">
      <alignment horizontal="left" vertical="top"/>
      <protection/>
    </xf>
    <xf numFmtId="0" fontId="0" fillId="8" borderId="0" xfId="0" applyFont="1" applyFill="1" applyAlignment="1" applyProtection="1">
      <alignment/>
      <protection/>
    </xf>
    <xf numFmtId="0" fontId="3" fillId="38" borderId="0" xfId="0" applyFont="1" applyFill="1" applyAlignment="1" applyProtection="1">
      <alignment horizontal="left" vertical="top"/>
      <protection/>
    </xf>
    <xf numFmtId="0" fontId="4" fillId="38" borderId="0" xfId="0" applyFont="1" applyFill="1" applyAlignment="1" applyProtection="1">
      <alignment horizontal="left" vertical="top" wrapText="1"/>
      <protection/>
    </xf>
    <xf numFmtId="0" fontId="85" fillId="34" borderId="0" xfId="0" applyFont="1" applyFill="1" applyAlignment="1" applyProtection="1">
      <alignment horizontal="left" vertical="top" wrapText="1"/>
      <protection/>
    </xf>
    <xf numFmtId="0" fontId="86" fillId="0" borderId="0" xfId="0" applyFont="1" applyAlignment="1" applyProtection="1">
      <alignment horizontal="left" vertical="top" wrapText="1"/>
      <protection/>
    </xf>
    <xf numFmtId="0" fontId="2" fillId="35" borderId="0" xfId="0" applyFont="1" applyFill="1" applyAlignment="1" applyProtection="1">
      <alignment horizontal="left" vertical="top" wrapText="1"/>
      <protection/>
    </xf>
    <xf numFmtId="0" fontId="24" fillId="0" borderId="17" xfId="70" applyFont="1" applyBorder="1" applyAlignment="1" applyProtection="1">
      <alignment horizontal="center" vertical="top"/>
      <protection/>
    </xf>
    <xf numFmtId="0" fontId="24" fillId="0" borderId="17" xfId="70" applyFont="1" applyBorder="1" applyAlignment="1" applyProtection="1">
      <alignment vertical="top" wrapText="1"/>
      <protection/>
    </xf>
    <xf numFmtId="0" fontId="24" fillId="0" borderId="17" xfId="70" applyFont="1" applyBorder="1" applyAlignment="1" applyProtection="1">
      <alignment vertical="top"/>
      <protection/>
    </xf>
    <xf numFmtId="0" fontId="0" fillId="0" borderId="0" xfId="69" applyAlignment="1" applyProtection="1">
      <alignment vertical="top"/>
      <protection/>
    </xf>
    <xf numFmtId="0" fontId="0" fillId="0" borderId="17" xfId="69" applyBorder="1" applyAlignment="1" applyProtection="1">
      <alignment vertical="top"/>
      <protection/>
    </xf>
    <xf numFmtId="0" fontId="82" fillId="39" borderId="0" xfId="0" applyFont="1" applyFill="1" applyAlignment="1">
      <alignment vertical="top"/>
    </xf>
    <xf numFmtId="0" fontId="82" fillId="39" borderId="0" xfId="0" applyFont="1" applyFill="1" applyAlignment="1">
      <alignment horizontal="left" vertical="top"/>
    </xf>
    <xf numFmtId="0" fontId="0" fillId="4" borderId="0" xfId="0" applyFont="1" applyFill="1" applyAlignment="1" applyProtection="1">
      <alignment horizontal="left" vertical="top"/>
      <protection/>
    </xf>
    <xf numFmtId="0" fontId="63" fillId="36" borderId="0" xfId="0" applyNumberFormat="1" applyFont="1" applyFill="1" applyAlignment="1" applyProtection="1">
      <alignment horizontal="left" vertical="top" wrapText="1"/>
      <protection/>
    </xf>
    <xf numFmtId="0" fontId="0" fillId="42" borderId="0" xfId="69" applyFill="1" applyAlignment="1" applyProtection="1">
      <alignment vertical="top"/>
      <protection/>
    </xf>
    <xf numFmtId="0" fontId="0" fillId="0" borderId="0" xfId="0" applyFont="1" applyAlignment="1" applyProtection="1">
      <alignment horizontal="left" vertical="top"/>
      <protection/>
    </xf>
    <xf numFmtId="0" fontId="32" fillId="0" borderId="0" xfId="0" applyFont="1" applyAlignment="1">
      <alignment horizontal="left" vertical="top"/>
    </xf>
    <xf numFmtId="0" fontId="7" fillId="0" borderId="0" xfId="60" applyAlignment="1" applyProtection="1">
      <alignment horizontal="left" vertical="top"/>
      <protection/>
    </xf>
    <xf numFmtId="0" fontId="83" fillId="0" borderId="0" xfId="0" applyFont="1" applyAlignment="1" applyProtection="1">
      <alignment horizontal="left" vertical="top"/>
      <protection/>
    </xf>
    <xf numFmtId="0" fontId="0" fillId="4" borderId="0" xfId="0" applyFill="1" applyAlignment="1" applyProtection="1">
      <alignment horizontal="left" vertical="top"/>
      <protection/>
    </xf>
    <xf numFmtId="0" fontId="0" fillId="39" borderId="0" xfId="0" applyFont="1" applyFill="1" applyAlignment="1" applyProtection="1">
      <alignment horizontal="left" vertical="top"/>
      <protection/>
    </xf>
    <xf numFmtId="0" fontId="0" fillId="0" borderId="0" xfId="69" applyAlignment="1" applyProtection="1">
      <alignment horizontal="center" vertical="top"/>
      <protection/>
    </xf>
    <xf numFmtId="0" fontId="0" fillId="0" borderId="0" xfId="69" applyAlignment="1" applyProtection="1">
      <alignment vertical="top" wrapText="1"/>
      <protection/>
    </xf>
    <xf numFmtId="0" fontId="0" fillId="0" borderId="29" xfId="0" applyBorder="1" applyAlignment="1" applyProtection="1">
      <alignment vertical="top" wrapText="1"/>
      <protection/>
    </xf>
    <xf numFmtId="0" fontId="0" fillId="0" borderId="30" xfId="0" applyBorder="1" applyAlignment="1" applyProtection="1">
      <alignment vertical="top" wrapText="1"/>
      <protection/>
    </xf>
    <xf numFmtId="0" fontId="0" fillId="0" borderId="33" xfId="0" applyBorder="1" applyAlignment="1" applyProtection="1">
      <alignment vertical="top" wrapText="1"/>
      <protection/>
    </xf>
    <xf numFmtId="0" fontId="0" fillId="0" borderId="52" xfId="0" applyBorder="1" applyAlignment="1" applyProtection="1">
      <alignment vertical="top" wrapText="1"/>
      <protection/>
    </xf>
    <xf numFmtId="0" fontId="0" fillId="0" borderId="31" xfId="0" applyBorder="1" applyAlignment="1" applyProtection="1">
      <alignment vertical="top" wrapText="1"/>
      <protection/>
    </xf>
    <xf numFmtId="0" fontId="0" fillId="0" borderId="32" xfId="0" applyBorder="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51"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1"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0" borderId="57" xfId="0" applyBorder="1" applyAlignment="1" applyProtection="1">
      <alignment vertical="top" wrapText="1"/>
      <protection/>
    </xf>
    <xf numFmtId="0" fontId="0" fillId="0" borderId="26" xfId="0" applyBorder="1" applyAlignment="1" applyProtection="1">
      <alignment vertical="top" wrapText="1"/>
      <protection/>
    </xf>
    <xf numFmtId="0" fontId="0" fillId="0" borderId="27" xfId="0" applyBorder="1" applyAlignment="1" applyProtection="1">
      <alignment vertical="top" wrapText="1"/>
      <protection/>
    </xf>
    <xf numFmtId="0" fontId="0" fillId="38" borderId="0" xfId="0" applyFill="1" applyAlignment="1" applyProtection="1">
      <alignment vertical="top" wrapText="1"/>
      <protection/>
    </xf>
    <xf numFmtId="0" fontId="0" fillId="0" borderId="58" xfId="0" applyBorder="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86" fillId="0" borderId="0" xfId="0" applyFont="1" applyAlignment="1" applyProtection="1">
      <alignment horizontal="right" vertical="top" wrapText="1"/>
      <protection/>
    </xf>
    <xf numFmtId="0" fontId="86" fillId="0" borderId="0" xfId="0" applyFont="1" applyAlignment="1">
      <alignment horizontal="right" vertical="top" wrapText="1"/>
    </xf>
    <xf numFmtId="0" fontId="0" fillId="0" borderId="0" xfId="0" applyFill="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0" xfId="0" applyFill="1" applyBorder="1" applyAlignment="1" applyProtection="1">
      <alignment vertical="top" wrapText="1"/>
      <protection/>
    </xf>
    <xf numFmtId="0" fontId="3" fillId="0"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3" fillId="0" borderId="0" xfId="0" applyFont="1" applyAlignment="1">
      <alignment horizontal="left" vertical="top" wrapText="1"/>
    </xf>
    <xf numFmtId="0" fontId="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0" fillId="34" borderId="0" xfId="0" applyFont="1" applyFill="1" applyAlignment="1" applyProtection="1">
      <alignment horizontal="justify" vertical="top" wrapText="1"/>
      <protection/>
    </xf>
    <xf numFmtId="0" fontId="34" fillId="34" borderId="0" xfId="0" applyFont="1" applyFill="1" applyAlignment="1" applyProtection="1">
      <alignment horizontal="left" vertical="top" wrapText="1" indent="2"/>
      <protection/>
    </xf>
    <xf numFmtId="0" fontId="32" fillId="34" borderId="0" xfId="60" applyFont="1" applyFill="1" applyAlignment="1" applyProtection="1">
      <alignment horizontal="left" vertical="top" wrapText="1"/>
      <protection/>
    </xf>
    <xf numFmtId="0" fontId="3" fillId="34" borderId="0" xfId="0" applyFont="1" applyFill="1" applyAlignment="1" applyProtection="1">
      <alignment vertical="top" wrapText="1"/>
      <protection/>
    </xf>
    <xf numFmtId="0" fontId="0" fillId="34" borderId="0" xfId="0" applyFont="1" applyFill="1" applyAlignment="1" applyProtection="1">
      <alignment horizontal="left" vertical="top" wrapText="1"/>
      <protection/>
    </xf>
    <xf numFmtId="0" fontId="0" fillId="0" borderId="0" xfId="0" applyAlignment="1">
      <alignment horizontal="left" vertical="top" wrapText="1"/>
    </xf>
    <xf numFmtId="0" fontId="48" fillId="34" borderId="0" xfId="60" applyFont="1" applyFill="1" applyAlignment="1" applyProtection="1">
      <alignment/>
      <protection/>
    </xf>
    <xf numFmtId="0" fontId="49" fillId="34" borderId="0" xfId="0" applyFont="1" applyFill="1" applyAlignment="1" applyProtection="1">
      <alignment/>
      <protection/>
    </xf>
    <xf numFmtId="0" fontId="7" fillId="34" borderId="0" xfId="60" applyFill="1" applyAlignment="1" applyProtection="1">
      <alignment vertical="top" wrapText="1"/>
      <protection/>
    </xf>
    <xf numFmtId="0" fontId="3" fillId="0" borderId="0" xfId="0" applyFont="1" applyFill="1" applyAlignment="1" applyProtection="1">
      <alignment horizontal="left" vertical="top" wrapText="1"/>
      <protection/>
    </xf>
    <xf numFmtId="0" fontId="63" fillId="36" borderId="0" xfId="0" applyNumberFormat="1" applyFont="1" applyFill="1" applyAlignment="1" applyProtection="1">
      <alignment horizontal="left" vertical="center" wrapText="1"/>
      <protection/>
    </xf>
    <xf numFmtId="0" fontId="64" fillId="36" borderId="0" xfId="0" applyFont="1" applyFill="1" applyAlignment="1" applyProtection="1">
      <alignment horizontal="left" vertical="center" wrapText="1"/>
      <protection/>
    </xf>
    <xf numFmtId="0" fontId="0" fillId="0" borderId="0" xfId="0" applyAlignment="1">
      <alignment vertical="center" wrapText="1"/>
    </xf>
    <xf numFmtId="0" fontId="8" fillId="0" borderId="0" xfId="0" applyFont="1" applyFill="1" applyAlignment="1" applyProtection="1">
      <alignment vertical="top" wrapText="1"/>
      <protection/>
    </xf>
    <xf numFmtId="0" fontId="0" fillId="0" borderId="0" xfId="0" applyFont="1" applyAlignment="1">
      <alignment horizontal="left" vertical="top" wrapText="1"/>
    </xf>
    <xf numFmtId="0" fontId="7" fillId="34" borderId="0" xfId="60"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7" fillId="34" borderId="0" xfId="60" applyFill="1" applyAlignment="1" applyProtection="1">
      <alignment/>
      <protection/>
    </xf>
    <xf numFmtId="0" fontId="0" fillId="0" borderId="0" xfId="0" applyFont="1" applyFill="1" applyAlignment="1" applyProtection="1">
      <alignment vertical="top" wrapText="1"/>
      <protection/>
    </xf>
    <xf numFmtId="0" fontId="0" fillId="0" borderId="0" xfId="0" applyFont="1" applyFill="1" applyBorder="1" applyAlignment="1" applyProtection="1">
      <alignment vertical="top" wrapText="1"/>
      <protection/>
    </xf>
    <xf numFmtId="0" fontId="49" fillId="34" borderId="0" xfId="0" applyFont="1" applyFill="1" applyAlignment="1" applyProtection="1">
      <alignment horizontal="justify" vertical="top" wrapText="1"/>
      <protection/>
    </xf>
    <xf numFmtId="0" fontId="49" fillId="34" borderId="0" xfId="0" applyFont="1" applyFill="1" applyBorder="1" applyAlignment="1" applyProtection="1">
      <alignment horizontal="justify" vertical="top" wrapText="1"/>
      <protection/>
    </xf>
    <xf numFmtId="179" fontId="0" fillId="30" borderId="24" xfId="0" applyNumberFormat="1" applyFill="1" applyBorder="1" applyAlignment="1" applyProtection="1">
      <alignment vertical="top" wrapText="1"/>
      <protection/>
    </xf>
    <xf numFmtId="0" fontId="0" fillId="34" borderId="24" xfId="0" applyFont="1" applyFill="1" applyBorder="1" applyAlignment="1" applyProtection="1">
      <alignment vertical="top" wrapText="1"/>
      <protection/>
    </xf>
    <xf numFmtId="179" fontId="0" fillId="39" borderId="24" xfId="0" applyNumberFormat="1" applyFill="1" applyBorder="1" applyAlignment="1" applyProtection="1">
      <alignment vertical="top" wrapText="1"/>
      <protection/>
    </xf>
    <xf numFmtId="0" fontId="0" fillId="39" borderId="24" xfId="0" applyFont="1" applyFill="1" applyBorder="1" applyAlignment="1" applyProtection="1">
      <alignment vertical="top" wrapText="1"/>
      <protection/>
    </xf>
    <xf numFmtId="0" fontId="58" fillId="34" borderId="17" xfId="0" applyFont="1" applyFill="1" applyBorder="1" applyAlignment="1" applyProtection="1">
      <alignment vertical="top" wrapText="1"/>
      <protection/>
    </xf>
    <xf numFmtId="0" fontId="0" fillId="43" borderId="24" xfId="0" applyFill="1" applyBorder="1" applyAlignment="1" applyProtection="1">
      <alignment vertical="top" wrapText="1"/>
      <protection/>
    </xf>
    <xf numFmtId="0" fontId="0" fillId="26" borderId="23" xfId="0" applyFill="1" applyBorder="1" applyAlignment="1" applyProtection="1">
      <alignment horizontal="center" vertical="top" wrapText="1"/>
      <protection/>
    </xf>
    <xf numFmtId="0" fontId="0" fillId="26" borderId="22" xfId="0" applyFill="1" applyBorder="1" applyAlignment="1" applyProtection="1">
      <alignment horizontal="center" vertical="top" wrapText="1"/>
      <protection/>
    </xf>
    <xf numFmtId="0" fontId="0" fillId="26" borderId="21" xfId="0" applyFill="1" applyBorder="1" applyAlignment="1" applyProtection="1">
      <alignment horizontal="center" vertical="top" wrapText="1"/>
      <protection/>
    </xf>
    <xf numFmtId="0" fontId="0" fillId="26" borderId="20"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19" xfId="0" applyFill="1" applyBorder="1" applyAlignment="1" applyProtection="1">
      <alignment horizontal="center" vertical="top" wrapText="1"/>
      <protection/>
    </xf>
    <xf numFmtId="0" fontId="0" fillId="26" borderId="18" xfId="0" applyFill="1" applyBorder="1" applyAlignment="1" applyProtection="1">
      <alignment horizontal="center" vertical="top" wrapText="1"/>
      <protection/>
    </xf>
    <xf numFmtId="0" fontId="0" fillId="26" borderId="17" xfId="0" applyFill="1" applyBorder="1" applyAlignment="1" applyProtection="1">
      <alignment horizontal="center" vertical="top" wrapText="1"/>
      <protection/>
    </xf>
    <xf numFmtId="0" fontId="0" fillId="26" borderId="16" xfId="0" applyFill="1" applyBorder="1" applyAlignment="1" applyProtection="1">
      <alignment horizontal="center" vertical="top" wrapText="1"/>
      <protection/>
    </xf>
    <xf numFmtId="0" fontId="0" fillId="0" borderId="0" xfId="0" applyFill="1" applyAlignment="1" applyProtection="1">
      <alignment horizontal="left" vertical="top"/>
      <protection/>
    </xf>
    <xf numFmtId="0" fontId="41"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 fillId="30" borderId="33" xfId="69" applyNumberFormat="1" applyFont="1" applyFill="1" applyBorder="1" applyAlignment="1" applyProtection="1">
      <alignment vertical="top" wrapText="1"/>
      <protection locked="0"/>
    </xf>
    <xf numFmtId="0" fontId="5" fillId="30" borderId="29" xfId="69" applyNumberFormat="1" applyFont="1" applyFill="1" applyBorder="1" applyAlignment="1" applyProtection="1">
      <alignment vertical="top" wrapText="1"/>
      <protection locked="0"/>
    </xf>
    <xf numFmtId="0" fontId="5" fillId="30" borderId="36" xfId="69" applyNumberFormat="1" applyFont="1" applyFill="1" applyBorder="1" applyAlignment="1" applyProtection="1">
      <alignment vertical="top" wrapText="1"/>
      <protection locked="0"/>
    </xf>
    <xf numFmtId="0" fontId="55" fillId="34" borderId="0" xfId="69" applyFont="1" applyFill="1" applyBorder="1" applyAlignment="1" applyProtection="1">
      <alignment horizontal="left" vertical="top" wrapText="1"/>
      <protection/>
    </xf>
    <xf numFmtId="0" fontId="0" fillId="34" borderId="0" xfId="69" applyFill="1" applyAlignment="1" applyProtection="1">
      <alignment horizontal="left" vertical="top" wrapText="1"/>
      <protection/>
    </xf>
    <xf numFmtId="0" fontId="7" fillId="0" borderId="0" xfId="60" applyAlignment="1" applyProtection="1">
      <alignment horizontal="center"/>
      <protection/>
    </xf>
    <xf numFmtId="0" fontId="6" fillId="34" borderId="33" xfId="69" applyFont="1" applyFill="1" applyBorder="1" applyAlignment="1" applyProtection="1">
      <alignment horizontal="left" vertical="top" wrapText="1"/>
      <protection/>
    </xf>
    <xf numFmtId="0" fontId="3" fillId="34" borderId="29" xfId="69" applyFont="1" applyFill="1" applyBorder="1" applyAlignment="1" applyProtection="1">
      <alignment horizontal="left" vertical="top" wrapText="1"/>
      <protection/>
    </xf>
    <xf numFmtId="0" fontId="0" fillId="34" borderId="29" xfId="69" applyFont="1" applyFill="1" applyBorder="1" applyAlignment="1" applyProtection="1">
      <alignment horizontal="left" vertical="top" wrapText="1"/>
      <protection/>
    </xf>
    <xf numFmtId="0" fontId="0" fillId="34" borderId="36" xfId="69" applyFont="1" applyFill="1" applyBorder="1" applyAlignment="1" applyProtection="1">
      <alignment horizontal="left" vertical="top" wrapText="1"/>
      <protection/>
    </xf>
    <xf numFmtId="0" fontId="8" fillId="34" borderId="0" xfId="69" applyFont="1" applyFill="1" applyAlignment="1" applyProtection="1">
      <alignment horizontal="left" vertical="center" wrapText="1"/>
      <protection/>
    </xf>
    <xf numFmtId="0" fontId="2" fillId="35" borderId="0" xfId="69" applyFont="1" applyFill="1" applyBorder="1" applyAlignment="1" applyProtection="1">
      <alignment horizontal="left"/>
      <protection/>
    </xf>
    <xf numFmtId="0" fontId="9" fillId="34" borderId="0" xfId="69" applyFont="1" applyFill="1" applyAlignment="1" applyProtection="1">
      <alignment horizontal="left" vertical="top" wrapText="1"/>
      <protection/>
    </xf>
    <xf numFmtId="0" fontId="0" fillId="34" borderId="0" xfId="69" applyFont="1" applyFill="1" applyAlignment="1" applyProtection="1">
      <alignment horizontal="left" vertical="top" wrapText="1"/>
      <protection/>
    </xf>
    <xf numFmtId="0" fontId="9" fillId="34" borderId="0" xfId="0" applyFont="1" applyFill="1" applyAlignment="1" applyProtection="1">
      <alignment horizontal="left" vertical="top" wrapText="1"/>
      <protection/>
    </xf>
    <xf numFmtId="0" fontId="0" fillId="0" borderId="0" xfId="0" applyAlignment="1" applyProtection="1">
      <alignment wrapText="1"/>
      <protection/>
    </xf>
    <xf numFmtId="0" fontId="0" fillId="0" borderId="0" xfId="0" applyAlignment="1" applyProtection="1">
      <alignment horizontal="left" vertical="top" wrapText="1"/>
      <protection/>
    </xf>
    <xf numFmtId="0" fontId="0" fillId="34" borderId="0" xfId="0" applyFont="1" applyFill="1" applyAlignment="1">
      <alignment vertical="top" wrapText="1"/>
    </xf>
    <xf numFmtId="0" fontId="5" fillId="30" borderId="33" xfId="0" applyNumberFormat="1" applyFont="1" applyFill="1" applyBorder="1" applyAlignment="1" applyProtection="1">
      <alignment horizontal="left" vertical="top"/>
      <protection locked="0"/>
    </xf>
    <xf numFmtId="0" fontId="5" fillId="30" borderId="29" xfId="0" applyNumberFormat="1" applyFont="1" applyFill="1" applyBorder="1" applyAlignment="1" applyProtection="1">
      <alignment horizontal="left" vertical="top"/>
      <protection locked="0"/>
    </xf>
    <xf numFmtId="0" fontId="5" fillId="30" borderId="36" xfId="0" applyNumberFormat="1" applyFont="1" applyFill="1" applyBorder="1" applyAlignment="1" applyProtection="1">
      <alignment horizontal="left" vertical="top"/>
      <protection locked="0"/>
    </xf>
    <xf numFmtId="0" fontId="5" fillId="31" borderId="33" xfId="0" applyNumberFormat="1" applyFont="1" applyFill="1" applyBorder="1" applyAlignment="1" applyProtection="1">
      <alignment horizontal="left" vertical="top"/>
      <protection locked="0"/>
    </xf>
    <xf numFmtId="0" fontId="5" fillId="31" borderId="29" xfId="0" applyNumberFormat="1" applyFont="1" applyFill="1" applyBorder="1" applyAlignment="1" applyProtection="1">
      <alignment horizontal="left" vertical="top"/>
      <protection locked="0"/>
    </xf>
    <xf numFmtId="0" fontId="5" fillId="31" borderId="36" xfId="0" applyNumberFormat="1" applyFont="1" applyFill="1" applyBorder="1" applyAlignment="1" applyProtection="1">
      <alignment horizontal="left" vertical="top"/>
      <protection locked="0"/>
    </xf>
    <xf numFmtId="0" fontId="3" fillId="34" borderId="0" xfId="0" applyFont="1" applyFill="1" applyAlignment="1">
      <alignment vertical="top" wrapText="1"/>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3" fillId="34" borderId="17" xfId="0" applyFont="1" applyFill="1" applyBorder="1" applyAlignment="1" applyProtection="1">
      <alignment horizontal="left" vertical="top"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7" fillId="0" borderId="0" xfId="60" applyAlignment="1" applyProtection="1">
      <alignment horizontal="left"/>
      <protection/>
    </xf>
    <xf numFmtId="0" fontId="4" fillId="38" borderId="0" xfId="0" applyFont="1" applyFill="1" applyAlignment="1" applyProtection="1">
      <alignment horizontal="left" vertical="top" wrapText="1"/>
      <protection/>
    </xf>
    <xf numFmtId="0" fontId="7" fillId="0" borderId="0" xfId="60" applyFill="1" applyAlignment="1" applyProtection="1">
      <alignment vertical="top"/>
      <protection/>
    </xf>
    <xf numFmtId="0" fontId="7" fillId="0" borderId="0" xfId="60" applyAlignment="1" applyProtection="1">
      <alignment vertical="top"/>
      <protection/>
    </xf>
    <xf numFmtId="0" fontId="5" fillId="30" borderId="33" xfId="0" applyNumberFormat="1" applyFont="1" applyFill="1" applyBorder="1" applyAlignment="1" applyProtection="1">
      <alignment horizontal="left" vertical="top" wrapText="1"/>
      <protection locked="0"/>
    </xf>
    <xf numFmtId="0" fontId="5" fillId="30" borderId="29"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wrapText="1"/>
      <protection locked="0"/>
    </xf>
    <xf numFmtId="0" fontId="5" fillId="30" borderId="33" xfId="0" applyNumberFormat="1" applyFont="1" applyFill="1" applyBorder="1" applyAlignment="1" applyProtection="1">
      <alignment horizontal="left" vertical="top"/>
      <protection locked="0"/>
    </xf>
    <xf numFmtId="0" fontId="3" fillId="38" borderId="0" xfId="0" applyFont="1" applyFill="1" applyAlignment="1" applyProtection="1">
      <alignment horizontal="left" vertical="top"/>
      <protection/>
    </xf>
    <xf numFmtId="0" fontId="5" fillId="30" borderId="33" xfId="0" applyNumberFormat="1" applyFont="1" applyFill="1" applyBorder="1" applyAlignment="1" applyProtection="1" quotePrefix="1">
      <alignment horizontal="left" vertical="top" wrapText="1"/>
      <protection locked="0"/>
    </xf>
    <xf numFmtId="0" fontId="59" fillId="30" borderId="33" xfId="0" applyFont="1" applyFill="1" applyBorder="1" applyAlignment="1" applyProtection="1">
      <alignment horizontal="left" vertical="top" wrapText="1"/>
      <protection locked="0"/>
    </xf>
    <xf numFmtId="0" fontId="0" fillId="30" borderId="29"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5" fillId="30" borderId="33" xfId="0" applyNumberFormat="1" applyFont="1" applyFill="1" applyBorder="1" applyAlignment="1" applyProtection="1">
      <alignment horizontal="left" vertical="center"/>
      <protection locked="0"/>
    </xf>
    <xf numFmtId="0" fontId="5" fillId="30" borderId="29" xfId="0" applyNumberFormat="1" applyFont="1" applyFill="1" applyBorder="1" applyAlignment="1" applyProtection="1">
      <alignment horizontal="left" vertical="center"/>
      <protection locked="0"/>
    </xf>
    <xf numFmtId="0" fontId="5" fillId="30" borderId="36" xfId="0" applyNumberFormat="1" applyFont="1" applyFill="1" applyBorder="1" applyAlignment="1" applyProtection="1">
      <alignment horizontal="left" vertical="center"/>
      <protection locked="0"/>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57" fillId="34" borderId="0" xfId="0" applyFont="1" applyFill="1" applyAlignment="1" applyProtection="1">
      <alignment wrapText="1"/>
      <protection/>
    </xf>
    <xf numFmtId="0" fontId="49" fillId="34" borderId="0" xfId="0" applyFont="1" applyFill="1" applyAlignment="1" applyProtection="1">
      <alignment wrapText="1"/>
      <protection/>
    </xf>
    <xf numFmtId="0" fontId="3" fillId="38" borderId="0" xfId="0" applyFont="1" applyFill="1" applyAlignment="1" applyProtection="1">
      <alignment vertical="top"/>
      <protection/>
    </xf>
    <xf numFmtId="0" fontId="66" fillId="34" borderId="0" xfId="0" applyFont="1" applyFill="1" applyAlignment="1">
      <alignment horizontal="left" vertical="top" wrapText="1"/>
    </xf>
    <xf numFmtId="0" fontId="9" fillId="34" borderId="0" xfId="0" applyFont="1" applyFill="1" applyAlignment="1">
      <alignment horizontal="left" vertical="top" wrapText="1"/>
    </xf>
    <xf numFmtId="0" fontId="4" fillId="38" borderId="0" xfId="0" applyFont="1" applyFill="1" applyAlignment="1" applyProtection="1">
      <alignment horizontal="left" vertical="top" wrapText="1"/>
      <protection/>
    </xf>
    <xf numFmtId="0" fontId="0" fillId="0" borderId="19" xfId="0" applyBorder="1" applyAlignment="1">
      <alignment horizontal="left" vertical="top" wrapText="1"/>
    </xf>
    <xf numFmtId="0" fontId="9" fillId="34" borderId="0" xfId="0" applyFont="1" applyFill="1" applyBorder="1" applyAlignment="1" applyProtection="1">
      <alignment horizontal="left" vertical="top" wrapText="1"/>
      <protection/>
    </xf>
    <xf numFmtId="0" fontId="5" fillId="30" borderId="24"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9" fillId="34" borderId="0" xfId="0" applyFont="1" applyFill="1" applyAlignment="1" applyProtection="1">
      <alignment vertical="top" wrapText="1"/>
      <protection/>
    </xf>
    <xf numFmtId="0" fontId="9" fillId="34" borderId="0" xfId="0" applyFont="1" applyFill="1" applyAlignment="1">
      <alignment vertical="top" wrapText="1"/>
    </xf>
    <xf numFmtId="0" fontId="9" fillId="34" borderId="19" xfId="0" applyFont="1" applyFill="1" applyBorder="1" applyAlignment="1">
      <alignment vertical="top" wrapText="1"/>
    </xf>
    <xf numFmtId="0" fontId="40" fillId="34" borderId="17" xfId="60" applyFont="1" applyFill="1" applyBorder="1" applyAlignment="1" applyProtection="1">
      <alignment vertical="top" wrapText="1"/>
      <protection/>
    </xf>
    <xf numFmtId="0" fontId="40" fillId="34" borderId="17" xfId="0" applyFont="1" applyFill="1" applyBorder="1" applyAlignment="1">
      <alignment vertical="top" wrapText="1"/>
    </xf>
    <xf numFmtId="0" fontId="66" fillId="34" borderId="0" xfId="0" applyFont="1" applyFill="1" applyBorder="1" applyAlignment="1" applyProtection="1">
      <alignment horizontal="left" vertical="top" wrapText="1"/>
      <protection/>
    </xf>
    <xf numFmtId="0" fontId="3" fillId="0" borderId="0" xfId="0" applyFont="1" applyBorder="1" applyAlignment="1">
      <alignment horizontal="left" vertical="top" wrapText="1"/>
    </xf>
    <xf numFmtId="0" fontId="7" fillId="0" borderId="0" xfId="60" applyAlignment="1" applyProtection="1">
      <alignment vertical="center" wrapText="1"/>
      <protection/>
    </xf>
    <xf numFmtId="0" fontId="7" fillId="0" borderId="0" xfId="60" applyAlignment="1" applyProtection="1">
      <alignment wrapText="1"/>
      <protection/>
    </xf>
    <xf numFmtId="0" fontId="48" fillId="0" borderId="0" xfId="60" applyFont="1" applyAlignment="1" applyProtection="1">
      <alignment vertical="center" wrapText="1"/>
      <protection/>
    </xf>
    <xf numFmtId="179" fontId="6" fillId="30" borderId="33" xfId="0" applyNumberFormat="1" applyFont="1" applyFill="1" applyBorder="1" applyAlignment="1" applyProtection="1">
      <alignment vertical="top"/>
      <protection locked="0"/>
    </xf>
    <xf numFmtId="179" fontId="6" fillId="30" borderId="36" xfId="0" applyNumberFormat="1" applyFont="1" applyFill="1" applyBorder="1" applyAlignment="1" applyProtection="1">
      <alignment vertical="top"/>
      <protection locked="0"/>
    </xf>
    <xf numFmtId="0" fontId="9" fillId="34" borderId="17" xfId="0" applyFont="1" applyFill="1" applyBorder="1" applyAlignment="1" applyProtection="1">
      <alignment vertical="top" wrapText="1"/>
      <protection/>
    </xf>
    <xf numFmtId="0" fontId="0" fillId="0" borderId="17" xfId="0" applyBorder="1" applyAlignment="1">
      <alignment vertical="top" wrapText="1"/>
    </xf>
    <xf numFmtId="0" fontId="0" fillId="31" borderId="33" xfId="0" applyFill="1" applyBorder="1" applyAlignment="1" applyProtection="1">
      <alignment horizontal="center" vertical="top" wrapText="1"/>
      <protection locked="0"/>
    </xf>
    <xf numFmtId="0" fontId="0" fillId="31" borderId="36" xfId="0" applyFill="1" applyBorder="1" applyAlignment="1" applyProtection="1">
      <alignment horizontal="center" vertical="top" wrapText="1"/>
      <protection locked="0"/>
    </xf>
    <xf numFmtId="0" fontId="7" fillId="0" borderId="0" xfId="60" applyAlignment="1" applyProtection="1">
      <alignment horizontal="left" vertical="top" wrapText="1"/>
      <protection/>
    </xf>
    <xf numFmtId="0" fontId="4" fillId="0" borderId="0" xfId="0" applyFont="1" applyFill="1" applyAlignment="1" applyProtection="1">
      <alignment horizontal="left" vertical="top" wrapText="1"/>
      <protection/>
    </xf>
    <xf numFmtId="0" fontId="5" fillId="0" borderId="33"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3" fillId="34" borderId="0" xfId="0" applyFont="1" applyFill="1" applyBorder="1" applyAlignment="1" applyProtection="1">
      <alignment vertical="top" wrapText="1"/>
      <protection/>
    </xf>
    <xf numFmtId="0" fontId="0" fillId="0" borderId="0" xfId="0" applyAlignment="1">
      <alignment vertical="top" wrapText="1"/>
    </xf>
    <xf numFmtId="0" fontId="5" fillId="30" borderId="24" xfId="0" applyFont="1" applyFill="1" applyBorder="1" applyAlignment="1" applyProtection="1">
      <alignment horizontal="left" vertical="top" wrapText="1"/>
      <protection locked="0"/>
    </xf>
    <xf numFmtId="0" fontId="5" fillId="30" borderId="33" xfId="0" applyFont="1" applyFill="1" applyBorder="1" applyAlignment="1" applyProtection="1">
      <alignment horizontal="left" vertical="top"/>
      <protection locked="0"/>
    </xf>
    <xf numFmtId="0" fontId="5" fillId="30" borderId="29" xfId="0" applyFont="1" applyFill="1" applyBorder="1" applyAlignment="1" applyProtection="1">
      <alignment horizontal="left" vertical="top"/>
      <protection locked="0"/>
    </xf>
    <xf numFmtId="0" fontId="5" fillId="30" borderId="36" xfId="0" applyFont="1" applyFill="1" applyBorder="1" applyAlignment="1" applyProtection="1">
      <alignment horizontal="left" vertical="top"/>
      <protection locked="0"/>
    </xf>
    <xf numFmtId="0" fontId="0" fillId="0" borderId="0" xfId="0" applyFont="1" applyAlignment="1" applyProtection="1">
      <alignment vertical="top" wrapText="1"/>
      <protection/>
    </xf>
    <xf numFmtId="0" fontId="5" fillId="30" borderId="24" xfId="0" applyFont="1" applyFill="1" applyBorder="1" applyAlignment="1" applyProtection="1">
      <alignment horizontal="center" vertical="center"/>
      <protection locked="0"/>
    </xf>
    <xf numFmtId="0" fontId="6" fillId="0" borderId="33"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4" fillId="34" borderId="0" xfId="0" applyFont="1" applyFill="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49" fontId="5" fillId="30" borderId="24"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top" wrapText="1"/>
      <protection/>
    </xf>
    <xf numFmtId="0" fontId="5" fillId="30" borderId="33" xfId="0" applyFont="1" applyFill="1" applyBorder="1" applyAlignment="1" applyProtection="1">
      <alignment horizontal="center" vertical="center"/>
      <protection locked="0"/>
    </xf>
    <xf numFmtId="0" fontId="5" fillId="30" borderId="36" xfId="0" applyFont="1" applyFill="1" applyBorder="1" applyAlignment="1" applyProtection="1">
      <alignment horizontal="center" vertical="center"/>
      <protection locked="0"/>
    </xf>
    <xf numFmtId="0" fontId="6" fillId="0" borderId="24" xfId="0" applyFont="1" applyBorder="1" applyAlignment="1" applyProtection="1">
      <alignment horizontal="center" vertical="top" wrapText="1"/>
      <protection/>
    </xf>
    <xf numFmtId="0" fontId="60" fillId="34" borderId="22" xfId="0" applyFont="1" applyFill="1" applyBorder="1" applyAlignment="1" applyProtection="1">
      <alignment horizontal="left" vertical="top" wrapText="1"/>
      <protection/>
    </xf>
    <xf numFmtId="0" fontId="49" fillId="34" borderId="22" xfId="0" applyFont="1" applyFill="1" applyBorder="1" applyAlignment="1" applyProtection="1">
      <alignment horizontal="left" vertical="top" wrapText="1"/>
      <protection/>
    </xf>
    <xf numFmtId="0" fontId="61" fillId="34" borderId="0" xfId="0" applyFont="1" applyFill="1" applyBorder="1" applyAlignment="1" applyProtection="1">
      <alignment horizontal="left" vertical="top" wrapText="1"/>
      <protection/>
    </xf>
    <xf numFmtId="0" fontId="49" fillId="34" borderId="0" xfId="0" applyFont="1" applyFill="1" applyAlignment="1" applyProtection="1">
      <alignment horizontal="left" vertical="top" wrapText="1"/>
      <protection/>
    </xf>
    <xf numFmtId="0" fontId="38" fillId="39" borderId="33" xfId="0" applyFont="1" applyFill="1" applyBorder="1" applyAlignment="1" applyProtection="1">
      <alignment horizontal="left" vertical="top"/>
      <protection/>
    </xf>
    <xf numFmtId="0" fontId="38" fillId="39" borderId="29" xfId="0" applyFont="1" applyFill="1" applyBorder="1" applyAlignment="1" applyProtection="1">
      <alignment horizontal="left" vertical="top"/>
      <protection/>
    </xf>
    <xf numFmtId="0" fontId="0" fillId="39" borderId="29" xfId="0" applyFill="1" applyBorder="1" applyAlignment="1" applyProtection="1">
      <alignment horizontal="left" vertical="top"/>
      <protection/>
    </xf>
    <xf numFmtId="0" fontId="0" fillId="39" borderId="29" xfId="0" applyFill="1" applyBorder="1" applyAlignment="1" applyProtection="1">
      <alignment vertical="top"/>
      <protection/>
    </xf>
    <xf numFmtId="0" fontId="0" fillId="39" borderId="36" xfId="0" applyFill="1" applyBorder="1" applyAlignment="1" applyProtection="1">
      <alignment vertical="top"/>
      <protection/>
    </xf>
    <xf numFmtId="0" fontId="7" fillId="0" borderId="0" xfId="60"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14" fontId="5" fillId="30" borderId="33"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8" fillId="34" borderId="0" xfId="0" applyFont="1" applyFill="1" applyAlignment="1" applyProtection="1">
      <alignment horizontal="left" vertical="top" wrapText="1"/>
      <protection/>
    </xf>
    <xf numFmtId="0" fontId="85" fillId="34" borderId="0" xfId="0" applyFont="1" applyFill="1" applyAlignment="1" applyProtection="1">
      <alignment horizontal="left" vertical="top" wrapText="1"/>
      <protection/>
    </xf>
    <xf numFmtId="0" fontId="83" fillId="0" borderId="0" xfId="0" applyFont="1" applyAlignment="1" applyProtection="1">
      <alignment horizontal="left" vertical="top" wrapText="1"/>
      <protection/>
    </xf>
    <xf numFmtId="0" fontId="40" fillId="34" borderId="0" xfId="60" applyFont="1" applyFill="1" applyBorder="1" applyAlignment="1" applyProtection="1">
      <alignment vertical="top" wrapText="1"/>
      <protection/>
    </xf>
    <xf numFmtId="0" fontId="40" fillId="34" borderId="0" xfId="0" applyFont="1" applyFill="1" applyAlignment="1">
      <alignment vertical="top" wrapText="1"/>
    </xf>
    <xf numFmtId="0" fontId="55" fillId="0" borderId="0" xfId="0" applyFont="1" applyFill="1" applyAlignment="1" applyProtection="1">
      <alignment horizontal="left" vertical="top" wrapText="1"/>
      <protection/>
    </xf>
    <xf numFmtId="0" fontId="2" fillId="35" borderId="0" xfId="0" applyFont="1" applyFill="1" applyAlignment="1" applyProtection="1">
      <alignment vertical="top" wrapText="1"/>
      <protection/>
    </xf>
    <xf numFmtId="0" fontId="2" fillId="35" borderId="0" xfId="0" applyFont="1" applyFill="1" applyAlignment="1">
      <alignment vertical="top" wrapText="1"/>
    </xf>
    <xf numFmtId="0" fontId="3" fillId="34" borderId="19" xfId="0" applyFont="1" applyFill="1" applyBorder="1" applyAlignment="1" applyProtection="1">
      <alignment vertical="top" wrapText="1"/>
      <protection/>
    </xf>
    <xf numFmtId="0" fontId="9" fillId="34" borderId="0" xfId="0" applyFont="1" applyFill="1" applyBorder="1" applyAlignment="1">
      <alignment horizontal="left" vertical="top" wrapText="1"/>
    </xf>
    <xf numFmtId="0" fontId="0" fillId="31" borderId="33" xfId="0" applyFill="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5" fillId="0" borderId="33"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30" borderId="33" xfId="0" applyFont="1" applyFill="1" applyBorder="1" applyAlignment="1" applyProtection="1">
      <alignment horizontal="left" vertical="top" wrapText="1"/>
      <protection locked="0"/>
    </xf>
    <xf numFmtId="0" fontId="5" fillId="30" borderId="29" xfId="0" applyFont="1" applyFill="1" applyBorder="1" applyAlignment="1" applyProtection="1">
      <alignment horizontal="left" vertical="top" wrapText="1"/>
      <protection locked="0"/>
    </xf>
    <xf numFmtId="0" fontId="5" fillId="39" borderId="33" xfId="0" applyFont="1" applyFill="1" applyBorder="1" applyAlignment="1" applyProtection="1">
      <alignment horizontal="center" vertical="center"/>
      <protection/>
    </xf>
    <xf numFmtId="0" fontId="5" fillId="39" borderId="36" xfId="0" applyFont="1" applyFill="1" applyBorder="1" applyAlignment="1" applyProtection="1">
      <alignment horizontal="center" vertical="center"/>
      <protection/>
    </xf>
    <xf numFmtId="0" fontId="5" fillId="30" borderId="36" xfId="0" applyFont="1" applyFill="1" applyBorder="1" applyAlignment="1" applyProtection="1">
      <alignment horizontal="left" vertical="top" wrapText="1"/>
      <protection locked="0"/>
    </xf>
    <xf numFmtId="0" fontId="5" fillId="30" borderId="33" xfId="0" applyFont="1" applyFill="1" applyBorder="1" applyAlignment="1" applyProtection="1">
      <alignment vertical="top" wrapText="1"/>
      <protection locked="0"/>
    </xf>
    <xf numFmtId="0" fontId="5" fillId="30" borderId="36" xfId="0" applyFont="1" applyFill="1" applyBorder="1" applyAlignment="1" applyProtection="1">
      <alignment vertical="top" wrapText="1"/>
      <protection locked="0"/>
    </xf>
    <xf numFmtId="0" fontId="5" fillId="0" borderId="24" xfId="0" applyFont="1" applyFill="1" applyBorder="1" applyAlignment="1" applyProtection="1">
      <alignment vertical="top" wrapText="1"/>
      <protection/>
    </xf>
    <xf numFmtId="0" fontId="6" fillId="0" borderId="33"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5" fillId="30" borderId="24" xfId="0" applyFont="1" applyFill="1" applyBorder="1" applyAlignment="1" applyProtection="1">
      <alignment vertical="top" wrapText="1"/>
      <protection locked="0"/>
    </xf>
    <xf numFmtId="0" fontId="5" fillId="30" borderId="29" xfId="0" applyFont="1" applyFill="1" applyBorder="1" applyAlignment="1" applyProtection="1">
      <alignment horizontal="center" vertical="center"/>
      <protection locked="0"/>
    </xf>
    <xf numFmtId="0" fontId="3" fillId="34" borderId="17" xfId="0" applyFont="1" applyFill="1" applyBorder="1" applyAlignment="1" applyProtection="1">
      <alignment horizontal="left" vertical="top" wrapText="1"/>
      <protection/>
    </xf>
    <xf numFmtId="0" fontId="0" fillId="0" borderId="17" xfId="0" applyBorder="1" applyAlignment="1">
      <alignment horizontal="left" vertical="top" wrapText="1"/>
    </xf>
    <xf numFmtId="0" fontId="6" fillId="0" borderId="24"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2" fontId="6" fillId="0" borderId="33" xfId="0" applyNumberFormat="1" applyFont="1" applyFill="1" applyBorder="1" applyAlignment="1" applyProtection="1">
      <alignment horizontal="center" vertical="center"/>
      <protection/>
    </xf>
    <xf numFmtId="2" fontId="6" fillId="0" borderId="36" xfId="0" applyNumberFormat="1" applyFont="1" applyFill="1" applyBorder="1" applyAlignment="1" applyProtection="1">
      <alignment horizontal="center" vertical="center"/>
      <protection/>
    </xf>
    <xf numFmtId="0" fontId="5" fillId="30" borderId="29" xfId="0" applyFont="1" applyFill="1" applyBorder="1" applyAlignment="1" applyProtection="1">
      <alignment vertical="top" wrapText="1"/>
      <protection locked="0"/>
    </xf>
    <xf numFmtId="0" fontId="3" fillId="0" borderId="0" xfId="0" applyFont="1" applyBorder="1" applyAlignment="1" applyProtection="1">
      <alignment horizontal="left" vertical="top" wrapText="1"/>
      <protection/>
    </xf>
    <xf numFmtId="0" fontId="6" fillId="0" borderId="24"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22" xfId="0" applyBorder="1" applyAlignment="1">
      <alignment horizontal="left" vertical="top" wrapText="1"/>
    </xf>
    <xf numFmtId="0" fontId="60" fillId="34" borderId="0" xfId="0" applyFont="1" applyFill="1" applyBorder="1" applyAlignment="1" applyProtection="1">
      <alignment horizontal="left" vertical="top" wrapText="1"/>
      <protection/>
    </xf>
    <xf numFmtId="0" fontId="0" fillId="30" borderId="36" xfId="0" applyFill="1" applyBorder="1" applyAlignment="1" applyProtection="1">
      <alignment horizontal="left" vertical="top" wrapText="1"/>
      <protection locked="0"/>
    </xf>
    <xf numFmtId="0" fontId="4" fillId="34" borderId="17" xfId="0" applyFont="1" applyFill="1" applyBorder="1" applyAlignment="1" applyProtection="1">
      <alignment horizontal="left" vertical="top" wrapText="1"/>
      <protection/>
    </xf>
    <xf numFmtId="2" fontId="6" fillId="0" borderId="24"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5" fillId="30" borderId="33" xfId="0" applyFont="1" applyFill="1" applyBorder="1" applyAlignment="1" applyProtection="1">
      <alignment horizontal="left" wrapText="1"/>
      <protection locked="0"/>
    </xf>
    <xf numFmtId="0" fontId="5" fillId="30" borderId="36" xfId="0" applyFont="1" applyFill="1" applyBorder="1" applyAlignment="1" applyProtection="1">
      <alignment horizontal="left" wrapText="1"/>
      <protection locked="0"/>
    </xf>
    <xf numFmtId="0" fontId="5" fillId="30" borderId="33" xfId="0" applyNumberFormat="1" applyFont="1" applyFill="1" applyBorder="1" applyAlignment="1" applyProtection="1">
      <alignment horizontal="center" vertical="top" wrapText="1"/>
      <protection locked="0"/>
    </xf>
    <xf numFmtId="0" fontId="5" fillId="30" borderId="36" xfId="0" applyNumberFormat="1" applyFont="1" applyFill="1" applyBorder="1" applyAlignment="1" applyProtection="1">
      <alignment horizontal="center" vertical="top" wrapText="1"/>
      <protection locked="0"/>
    </xf>
    <xf numFmtId="0" fontId="5" fillId="30" borderId="33" xfId="0" applyFont="1" applyFill="1" applyBorder="1" applyAlignment="1" applyProtection="1">
      <alignment horizontal="left" vertical="center" wrapText="1"/>
      <protection locked="0"/>
    </xf>
    <xf numFmtId="0" fontId="5" fillId="30" borderId="29" xfId="0" applyFont="1" applyFill="1" applyBorder="1" applyAlignment="1" applyProtection="1">
      <alignment horizontal="left" vertical="center" wrapText="1"/>
      <protection locked="0"/>
    </xf>
    <xf numFmtId="0" fontId="5" fillId="30" borderId="36" xfId="0" applyFont="1" applyFill="1" applyBorder="1" applyAlignment="1" applyProtection="1">
      <alignment horizontal="left" vertical="center" wrapText="1"/>
      <protection locked="0"/>
    </xf>
    <xf numFmtId="0" fontId="5" fillId="30" borderId="33" xfId="0" applyFont="1" applyFill="1" applyBorder="1" applyAlignment="1" applyProtection="1">
      <alignment horizontal="center"/>
      <protection locked="0"/>
    </xf>
    <xf numFmtId="0" fontId="5" fillId="30" borderId="36" xfId="0" applyFont="1" applyFill="1" applyBorder="1" applyAlignment="1" applyProtection="1">
      <alignment horizontal="center"/>
      <protection locked="0"/>
    </xf>
    <xf numFmtId="0" fontId="5" fillId="30" borderId="33" xfId="0" applyFont="1" applyFill="1" applyBorder="1" applyAlignment="1" applyProtection="1">
      <alignment horizontal="center" wrapText="1"/>
      <protection locked="0"/>
    </xf>
    <xf numFmtId="0" fontId="5" fillId="30" borderId="36" xfId="0" applyFont="1" applyFill="1" applyBorder="1" applyAlignment="1" applyProtection="1">
      <alignment horizontal="center" wrapText="1"/>
      <protection locked="0"/>
    </xf>
    <xf numFmtId="0" fontId="9" fillId="0" borderId="17" xfId="0" applyFont="1" applyBorder="1" applyAlignment="1" applyProtection="1">
      <alignment horizontal="left" vertical="top" wrapText="1"/>
      <protection/>
    </xf>
    <xf numFmtId="0" fontId="0" fillId="0" borderId="36" xfId="0" applyFont="1"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6" fillId="0" borderId="33" xfId="0" applyNumberFormat="1" applyFont="1" applyBorder="1" applyAlignment="1" applyProtection="1">
      <alignment horizontal="center" vertical="center" wrapText="1"/>
      <protection/>
    </xf>
    <xf numFmtId="0" fontId="6" fillId="0" borderId="29" xfId="0" applyNumberFormat="1" applyFont="1" applyBorder="1" applyAlignment="1" applyProtection="1">
      <alignment horizontal="center" vertical="center" wrapText="1"/>
      <protection/>
    </xf>
    <xf numFmtId="0" fontId="6" fillId="0" borderId="36" xfId="0" applyNumberFormat="1" applyFont="1" applyBorder="1" applyAlignment="1" applyProtection="1">
      <alignment horizontal="center" vertical="center" wrapText="1"/>
      <protection/>
    </xf>
    <xf numFmtId="0" fontId="5" fillId="30" borderId="29" xfId="0" applyFont="1" applyFill="1" applyBorder="1" applyAlignment="1" applyProtection="1">
      <alignment horizontal="left" wrapText="1"/>
      <protection locked="0"/>
    </xf>
    <xf numFmtId="0" fontId="9" fillId="0" borderId="17" xfId="0" applyFont="1" applyBorder="1" applyAlignment="1" applyProtection="1">
      <alignment horizontal="left" vertical="top" wrapText="1"/>
      <protection/>
    </xf>
    <xf numFmtId="0" fontId="5" fillId="0" borderId="29" xfId="0" applyFont="1" applyFill="1" applyBorder="1" applyAlignment="1" applyProtection="1">
      <alignment vertical="top" wrapText="1"/>
      <protection/>
    </xf>
    <xf numFmtId="0" fontId="0" fillId="30"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8" fillId="0" borderId="0" xfId="0" applyFont="1" applyAlignment="1" applyProtection="1">
      <alignment horizontal="left"/>
      <protection/>
    </xf>
    <xf numFmtId="0" fontId="5" fillId="30" borderId="24" xfId="0"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6" fillId="0" borderId="29" xfId="0" applyFont="1" applyBorder="1" applyAlignment="1" applyProtection="1">
      <alignment horizontal="center" vertical="top" wrapText="1"/>
      <protection/>
    </xf>
    <xf numFmtId="0" fontId="3" fillId="34" borderId="0" xfId="0" applyFont="1" applyFill="1" applyAlignment="1" applyProtection="1">
      <alignment horizontal="left" vertical="top" wrapText="1"/>
      <protection/>
    </xf>
    <xf numFmtId="0" fontId="5" fillId="31" borderId="33" xfId="0" applyFont="1" applyFill="1" applyBorder="1" applyAlignment="1" applyProtection="1">
      <alignment horizontal="left" vertical="top" wrapText="1"/>
      <protection locked="0"/>
    </xf>
    <xf numFmtId="0" fontId="5" fillId="31" borderId="29" xfId="0" applyFont="1" applyFill="1" applyBorder="1" applyAlignment="1" applyProtection="1">
      <alignment horizontal="left" vertical="top" wrapText="1"/>
      <protection locked="0"/>
    </xf>
    <xf numFmtId="0" fontId="5" fillId="31" borderId="36" xfId="0" applyFont="1" applyFill="1" applyBorder="1" applyAlignment="1" applyProtection="1">
      <alignment horizontal="left" vertical="top" wrapText="1"/>
      <protection locked="0"/>
    </xf>
    <xf numFmtId="0" fontId="40" fillId="34" borderId="17" xfId="0" applyFont="1" applyFill="1" applyBorder="1" applyAlignment="1" applyProtection="1">
      <alignment vertical="top" wrapText="1"/>
      <protection/>
    </xf>
    <xf numFmtId="0" fontId="8" fillId="0" borderId="0" xfId="0" applyFont="1" applyAlignment="1" applyProtection="1">
      <alignment horizontal="left" vertical="top" wrapText="1"/>
      <protection/>
    </xf>
    <xf numFmtId="0" fontId="0" fillId="0" borderId="29" xfId="0" applyBorder="1" applyAlignment="1" applyProtection="1">
      <alignment vertical="top" wrapText="1"/>
      <protection locked="0"/>
    </xf>
    <xf numFmtId="0" fontId="0" fillId="0" borderId="36" xfId="0" applyBorder="1" applyAlignment="1" applyProtection="1">
      <alignment vertical="top" wrapText="1"/>
      <protection locked="0"/>
    </xf>
    <xf numFmtId="0" fontId="5" fillId="30" borderId="33"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xf>
    <xf numFmtId="0" fontId="5" fillId="31" borderId="33" xfId="0" applyFont="1" applyFill="1" applyBorder="1" applyAlignment="1" applyProtection="1">
      <alignment vertical="top" wrapText="1"/>
      <protection locked="0"/>
    </xf>
    <xf numFmtId="0" fontId="0" fillId="31" borderId="29" xfId="0" applyFill="1" applyBorder="1" applyAlignment="1" applyProtection="1">
      <alignment vertical="top" wrapText="1"/>
      <protection locked="0"/>
    </xf>
    <xf numFmtId="0" fontId="0" fillId="31" borderId="36" xfId="0" applyFill="1" applyBorder="1" applyAlignment="1" applyProtection="1">
      <alignment vertical="top" wrapText="1"/>
      <protection locked="0"/>
    </xf>
    <xf numFmtId="0" fontId="0" fillId="31" borderId="23" xfId="0" applyFill="1" applyBorder="1" applyAlignment="1" applyProtection="1">
      <alignment horizontal="left" vertical="top" wrapText="1"/>
      <protection locked="0"/>
    </xf>
    <xf numFmtId="0" fontId="0" fillId="31" borderId="22" xfId="0" applyFill="1" applyBorder="1" applyAlignment="1" applyProtection="1">
      <alignment horizontal="left" vertical="top" wrapText="1"/>
      <protection locked="0"/>
    </xf>
    <xf numFmtId="0" fontId="0" fillId="31" borderId="21" xfId="0" applyFill="1" applyBorder="1" applyAlignment="1" applyProtection="1">
      <alignment horizontal="left" vertical="top" wrapText="1"/>
      <protection locked="0"/>
    </xf>
    <xf numFmtId="0" fontId="0" fillId="31" borderId="20" xfId="0" applyFill="1" applyBorder="1" applyAlignment="1" applyProtection="1">
      <alignment horizontal="left" vertical="top" wrapText="1"/>
      <protection locked="0"/>
    </xf>
    <xf numFmtId="0" fontId="0" fillId="31" borderId="0" xfId="0" applyFill="1" applyBorder="1" applyAlignment="1" applyProtection="1">
      <alignment horizontal="left" vertical="top" wrapText="1"/>
      <protection locked="0"/>
    </xf>
    <xf numFmtId="0" fontId="0" fillId="31" borderId="19" xfId="0" applyFill="1" applyBorder="1" applyAlignment="1" applyProtection="1">
      <alignment horizontal="left" vertical="top" wrapText="1"/>
      <protection locked="0"/>
    </xf>
    <xf numFmtId="0" fontId="0" fillId="31" borderId="18" xfId="0" applyFill="1" applyBorder="1" applyAlignment="1" applyProtection="1">
      <alignment horizontal="left" vertical="top" wrapText="1"/>
      <protection locked="0"/>
    </xf>
    <xf numFmtId="0" fontId="0" fillId="31" borderId="17" xfId="0" applyFill="1" applyBorder="1" applyAlignment="1" applyProtection="1">
      <alignment horizontal="left" vertical="top" wrapText="1"/>
      <protection locked="0"/>
    </xf>
    <xf numFmtId="0" fontId="0" fillId="31" borderId="16" xfId="0"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xf>
    <xf numFmtId="0" fontId="6" fillId="0" borderId="24" xfId="0" applyFont="1" applyBorder="1" applyAlignment="1" applyProtection="1">
      <alignment horizontal="center" vertical="center"/>
      <protection/>
    </xf>
    <xf numFmtId="0" fontId="0" fillId="0" borderId="24" xfId="0" applyBorder="1" applyAlignment="1" applyProtection="1">
      <alignment/>
      <protection/>
    </xf>
    <xf numFmtId="0" fontId="5" fillId="0" borderId="24" xfId="0" applyFont="1" applyFill="1" applyBorder="1" applyAlignment="1" applyProtection="1">
      <alignment horizontal="center" vertical="center"/>
      <protection/>
    </xf>
    <xf numFmtId="0" fontId="58" fillId="34" borderId="0" xfId="0" applyFont="1" applyFill="1" applyAlignment="1" applyProtection="1">
      <alignment horizontal="left" vertical="top" wrapText="1"/>
      <protection/>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 fillId="30" borderId="29" xfId="0" applyFont="1" applyFill="1" applyBorder="1" applyAlignment="1" applyProtection="1">
      <alignment horizontal="left" vertical="top" wrapText="1"/>
      <protection locked="0"/>
    </xf>
    <xf numFmtId="0" fontId="0" fillId="0" borderId="36" xfId="0" applyBorder="1" applyAlignment="1" applyProtection="1">
      <alignment wrapText="1"/>
      <protection locked="0"/>
    </xf>
    <xf numFmtId="0" fontId="5" fillId="30" borderId="33" xfId="0" applyFont="1" applyFill="1" applyBorder="1" applyAlignment="1" applyProtection="1">
      <alignment horizontal="center" vertical="top" wrapText="1"/>
      <protection locked="0"/>
    </xf>
    <xf numFmtId="0" fontId="5" fillId="30" borderId="29" xfId="0" applyFont="1" applyFill="1" applyBorder="1" applyAlignment="1" applyProtection="1">
      <alignment horizontal="center" vertical="top" wrapText="1"/>
      <protection locked="0"/>
    </xf>
    <xf numFmtId="0" fontId="5" fillId="30" borderId="36" xfId="0" applyFont="1" applyFill="1" applyBorder="1" applyAlignment="1" applyProtection="1">
      <alignment horizontal="center" vertical="top" wrapText="1"/>
      <protection locked="0"/>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5" fillId="34" borderId="23"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0" fillId="34" borderId="36" xfId="0" applyFont="1" applyFill="1" applyBorder="1" applyAlignment="1" applyProtection="1">
      <alignment horizontal="left" vertical="top" wrapText="1"/>
      <protection/>
    </xf>
    <xf numFmtId="0" fontId="5" fillId="34" borderId="21" xfId="0" applyFont="1" applyFill="1" applyBorder="1" applyAlignment="1" applyProtection="1">
      <alignment horizontal="left" vertical="top" wrapText="1"/>
      <protection/>
    </xf>
    <xf numFmtId="0" fontId="5" fillId="34" borderId="20" xfId="0" applyFont="1" applyFill="1" applyBorder="1" applyAlignment="1" applyProtection="1">
      <alignment horizontal="left" vertical="top" wrapText="1"/>
      <protection/>
    </xf>
    <xf numFmtId="0" fontId="5" fillId="34" borderId="19" xfId="0" applyFont="1" applyFill="1" applyBorder="1" applyAlignment="1" applyProtection="1">
      <alignment horizontal="left" vertical="top" wrapText="1"/>
      <protection/>
    </xf>
    <xf numFmtId="0" fontId="5" fillId="34" borderId="18" xfId="0" applyFont="1" applyFill="1" applyBorder="1" applyAlignment="1" applyProtection="1">
      <alignment horizontal="left" vertical="top" wrapText="1"/>
      <protection/>
    </xf>
    <xf numFmtId="0" fontId="5" fillId="34" borderId="16" xfId="0" applyFont="1" applyFill="1" applyBorder="1" applyAlignment="1" applyProtection="1">
      <alignment horizontal="left" vertical="top" wrapText="1"/>
      <protection/>
    </xf>
    <xf numFmtId="0" fontId="8" fillId="0" borderId="0" xfId="0" applyFont="1" applyAlignment="1" applyProtection="1">
      <alignment horizontal="left" wrapText="1"/>
      <protection/>
    </xf>
    <xf numFmtId="0" fontId="5" fillId="30" borderId="24" xfId="0" applyFont="1" applyFill="1" applyBorder="1" applyAlignment="1" applyProtection="1">
      <alignment horizontal="left" vertical="top" wrapText="1" shrinkToFit="1"/>
      <protection locked="0"/>
    </xf>
    <xf numFmtId="0" fontId="6" fillId="0" borderId="24" xfId="0" applyFont="1" applyBorder="1" applyAlignment="1" applyProtection="1">
      <alignment horizontal="left" vertical="top" wrapText="1"/>
      <protection/>
    </xf>
    <xf numFmtId="0" fontId="3" fillId="0" borderId="0" xfId="0" applyFont="1" applyAlignment="1" applyProtection="1">
      <alignment horizontal="left" vertical="top" wrapText="1"/>
      <protection/>
    </xf>
    <xf numFmtId="0" fontId="5" fillId="30" borderId="36" xfId="0" applyFont="1" applyFill="1" applyBorder="1" applyAlignment="1" applyProtection="1">
      <alignment horizontal="left" vertical="top" wrapText="1"/>
      <protection locked="0"/>
    </xf>
    <xf numFmtId="0" fontId="3" fillId="34" borderId="0" xfId="0" applyFont="1" applyFill="1" applyAlignment="1" applyProtection="1">
      <alignment vertical="top" wrapText="1"/>
      <protection/>
    </xf>
    <xf numFmtId="0" fontId="6" fillId="0" borderId="24" xfId="0" applyFont="1" applyBorder="1" applyAlignment="1" applyProtection="1">
      <alignment horizontal="left" vertical="top"/>
      <protection/>
    </xf>
    <xf numFmtId="0" fontId="5" fillId="30" borderId="24" xfId="0" applyFont="1" applyFill="1" applyBorder="1" applyAlignment="1" applyProtection="1">
      <alignment horizontal="left" vertical="top" wrapText="1"/>
      <protection locked="0"/>
    </xf>
    <xf numFmtId="0" fontId="5" fillId="30" borderId="24" xfId="0" applyFont="1" applyFill="1" applyBorder="1" applyAlignment="1" applyProtection="1">
      <alignment horizontal="left" vertical="top"/>
      <protection locked="0"/>
    </xf>
    <xf numFmtId="0" fontId="6" fillId="0" borderId="33" xfId="0" applyFont="1" applyBorder="1" applyAlignment="1" applyProtection="1">
      <alignment horizontal="left" vertical="top" wrapText="1"/>
      <protection/>
    </xf>
    <xf numFmtId="0" fontId="0" fillId="0" borderId="36" xfId="0" applyBorder="1" applyAlignment="1">
      <alignment horizontal="left" vertical="top" wrapText="1"/>
    </xf>
    <xf numFmtId="0" fontId="6" fillId="0" borderId="29" xfId="0" applyFont="1" applyBorder="1" applyAlignment="1" applyProtection="1">
      <alignment horizontal="left" vertical="top" wrapText="1"/>
      <protection/>
    </xf>
    <xf numFmtId="0" fontId="0" fillId="0" borderId="29" xfId="0" applyBorder="1" applyAlignment="1">
      <alignment horizontal="left" vertical="top"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100">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fill>
    </dxf>
    <dxf>
      <fill>
        <patternFill patternType="lightUp">
          <bgColor indexed="65"/>
        </patternFill>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ill>
        <patternFill patternType="lightUp">
          <bgColor indexed="65"/>
        </patternFill>
      </fill>
    </dxf>
    <dxf>
      <fill>
        <patternFill patternType="lightUp">
          <bgColor indexed="65"/>
        </patternFill>
      </fill>
    </dxf>
    <dxf>
      <fill>
        <patternFill patternType="lightUp"/>
      </fill>
    </dxf>
    <dxf>
      <font>
        <strike/>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Down"/>
      </fill>
    </dxf>
    <dxf>
      <font>
        <strike/>
      </font>
    </dxf>
    <dxf>
      <fill>
        <patternFill patternType="lightUp"/>
      </fill>
    </dxf>
    <dxf>
      <fill>
        <patternFill patternType="lightDown"/>
      </fill>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UMP_Guideline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data.europa.eu/eli/reg_impl/2018/2066/oj" TargetMode="External" /><Relationship Id="rId4" Type="http://schemas.openxmlformats.org/officeDocument/2006/relationships/hyperlink" Target="https://www.icao.int/environmental-protection/CORSIA/Pages/default.aspx" TargetMode="External" /><Relationship Id="rId5" Type="http://schemas.openxmlformats.org/officeDocument/2006/relationships/hyperlink" Target="https://ec.europa.eu/clima/sites/clima/files/ets/monitoring/docs/gd2_guidance_aircraft_en.pdf" TargetMode="External" /><Relationship Id="rId6" Type="http://schemas.openxmlformats.org/officeDocument/2006/relationships/hyperlink" Target="https://www.icao.int/environmental-protection/CORSIA/Pages/state-pairs.aspx" TargetMode="External" /><Relationship Id="rId7" Type="http://schemas.openxmlformats.org/officeDocument/2006/relationships/hyperlink" Target="https://eur-lex.europa.eu/eli/reg_del/2019/1603/oj" TargetMode="External" /><Relationship Id="rId8"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eur-lex.europa.eu/en/index.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c.europa.eu/clima/policies/ets/index_en.htm" TargetMode="External" /><Relationship Id="rId6" Type="http://schemas.openxmlformats.org/officeDocument/2006/relationships/hyperlink" Target="http://ec.europa.eu/clima/policies/transport/aviation/index_en.htm" TargetMode="External" /><Relationship Id="rId7" Type="http://schemas.openxmlformats.org/officeDocument/2006/relationships/hyperlink" Target="https://eur-lex.europa.eu/eli/reg/2012/601" TargetMode="External" /><Relationship Id="rId8" Type="http://schemas.openxmlformats.org/officeDocument/2006/relationships/hyperlink" Target="https://www.icao.int/environmental-protection/CORSIA/Pages/default.aspx" TargetMode="External" /><Relationship Id="rId9" Type="http://schemas.openxmlformats.org/officeDocument/2006/relationships/hyperlink" Target="https://ec.europa.eu/clima/sites/clima/files/ets/monitoring/docs/gd2_guidance_aircraft_en.pdf" TargetMode="External" /><Relationship Id="rId10" Type="http://schemas.openxmlformats.org/officeDocument/2006/relationships/hyperlink" Target="https://eur-lex.europa.eu/legal-content/EN/TXT/?uri=CELEX:02003L0087-20180408" TargetMode="External" /><Relationship Id="rId11" Type="http://schemas.openxmlformats.org/officeDocument/2006/relationships/hyperlink" Target="http://data.europa.eu/eli/reg_impl/2018/2066/oj" TargetMode="External" /><Relationship Id="rId12" Type="http://schemas.openxmlformats.org/officeDocument/2006/relationships/hyperlink" Target="https://eur-lex.europa.eu/eli/reg_del/2019/1603/oj" TargetMode="External" /><Relationship Id="rId13" Type="http://schemas.openxmlformats.org/officeDocument/2006/relationships/hyperlink" Target="https://ec.europa.eu/clima/policies/ets/monitoring_en#tab-0-1" TargetMode="Externa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hyperlink" Target="https://www.icao.int/environmental-protection/CORSIA/Pages/state-pairs.aspx" TargetMode="External" /><Relationship Id="rId3" Type="http://schemas.openxmlformats.org/officeDocument/2006/relationships/comments" Target="../comments5.xml"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showGridLines="0" tabSelected="1" zoomScale="130" zoomScaleNormal="130" zoomScaleSheetLayoutView="100" zoomScalePageLayoutView="0" workbookViewId="0" topLeftCell="A1">
      <selection activeCell="A1" sqref="A1"/>
    </sheetView>
  </sheetViews>
  <sheetFormatPr defaultColWidth="9.140625" defaultRowHeight="12.75"/>
  <cols>
    <col min="1" max="1" width="4.7109375" style="17" customWidth="1"/>
    <col min="2" max="10" width="12.7109375" style="17" customWidth="1"/>
    <col min="11" max="16384" width="9.140625" style="17" customWidth="1"/>
  </cols>
  <sheetData>
    <row r="1" spans="2:9" ht="35.25" customHeight="1">
      <c r="B1" s="482" t="str">
        <f>Translations!$B$2</f>
        <v>ANNUAL EMISSIONS MONITORING PLAN</v>
      </c>
      <c r="C1" s="483"/>
      <c r="D1" s="483"/>
      <c r="E1" s="483"/>
      <c r="F1" s="483"/>
      <c r="G1" s="483"/>
      <c r="H1" s="483"/>
      <c r="I1" s="483"/>
    </row>
    <row r="2" spans="2:9" ht="65.25" customHeight="1">
      <c r="B2" s="482" t="str">
        <f>Translations!$B$841</f>
        <v>Used for combined reporting under the EU ETS and ICAO CORSIA</v>
      </c>
      <c r="C2" s="483"/>
      <c r="D2" s="483"/>
      <c r="E2" s="483"/>
      <c r="F2" s="483"/>
      <c r="G2" s="483"/>
      <c r="H2" s="483"/>
      <c r="I2" s="483"/>
    </row>
    <row r="3" spans="2:9" ht="12.75">
      <c r="B3" s="485" t="str">
        <f>Translations!$B$1019</f>
        <v>Update June 2020</v>
      </c>
      <c r="C3" s="486"/>
      <c r="D3" s="486"/>
      <c r="E3" s="486"/>
      <c r="F3" s="486"/>
      <c r="G3" s="486"/>
      <c r="H3" s="486"/>
      <c r="I3" s="486"/>
    </row>
    <row r="4" spans="2:10" ht="29.25" customHeight="1">
      <c r="B4" s="484" t="str">
        <f>Translations!$B$3</f>
        <v>CONTENTS</v>
      </c>
      <c r="C4" s="476"/>
      <c r="D4" s="476"/>
      <c r="E4" s="476"/>
      <c r="F4" s="476"/>
      <c r="G4" s="476"/>
      <c r="H4" s="476"/>
      <c r="I4" s="476"/>
      <c r="J4" s="61"/>
    </row>
    <row r="5" spans="1:9" ht="12.75">
      <c r="A5" s="62">
        <v>0</v>
      </c>
      <c r="B5" s="471" t="str">
        <f>Translations!$B$4</f>
        <v>Guidelines and conditions</v>
      </c>
      <c r="C5" s="471"/>
      <c r="D5" s="471"/>
      <c r="E5" s="471"/>
      <c r="F5" s="471"/>
      <c r="G5" s="471"/>
      <c r="H5" s="471"/>
      <c r="I5" s="471"/>
    </row>
    <row r="6" spans="1:9" ht="12.75">
      <c r="A6" s="62">
        <v>1</v>
      </c>
      <c r="B6" s="471" t="str">
        <f>Translations!$B$5</f>
        <v>Monitoring Plan versions</v>
      </c>
      <c r="C6" s="471"/>
      <c r="D6" s="471"/>
      <c r="E6" s="471"/>
      <c r="F6" s="471"/>
      <c r="G6" s="471"/>
      <c r="H6" s="471"/>
      <c r="I6" s="471"/>
    </row>
    <row r="7" spans="1:9" ht="12.75">
      <c r="A7" s="62">
        <v>2</v>
      </c>
      <c r="B7" s="471" t="str">
        <f>Translations!$B$6</f>
        <v>Identification of the aircraft operator</v>
      </c>
      <c r="C7" s="471"/>
      <c r="D7" s="471"/>
      <c r="E7" s="471"/>
      <c r="F7" s="471"/>
      <c r="G7" s="471"/>
      <c r="H7" s="471"/>
      <c r="I7" s="471"/>
    </row>
    <row r="8" spans="1:9" ht="12.75">
      <c r="A8" s="62">
        <v>3</v>
      </c>
      <c r="B8" s="471" t="str">
        <f>Translations!$B$7</f>
        <v>Contact details</v>
      </c>
      <c r="C8" s="471"/>
      <c r="D8" s="471"/>
      <c r="E8" s="471"/>
      <c r="F8" s="471"/>
      <c r="G8" s="471"/>
      <c r="H8" s="471"/>
      <c r="I8" s="471"/>
    </row>
    <row r="9" spans="1:9" ht="12.75">
      <c r="A9" s="62">
        <v>4</v>
      </c>
      <c r="B9" s="471" t="str">
        <f>Translations!$B$8</f>
        <v>Emission sources and fleet characteristics</v>
      </c>
      <c r="C9" s="471"/>
      <c r="D9" s="471"/>
      <c r="E9" s="471"/>
      <c r="F9" s="471"/>
      <c r="G9" s="471"/>
      <c r="H9" s="471"/>
      <c r="I9" s="471"/>
    </row>
    <row r="10" spans="1:9" ht="12.75">
      <c r="A10" s="62">
        <v>5</v>
      </c>
      <c r="B10" s="470" t="str">
        <f>Translations!$B$842</f>
        <v>Eligibility for simplified procedures for small emitters under the EU ETS</v>
      </c>
      <c r="C10" s="471"/>
      <c r="D10" s="471"/>
      <c r="E10" s="471"/>
      <c r="F10" s="471"/>
      <c r="G10" s="471"/>
      <c r="H10" s="471"/>
      <c r="I10" s="471"/>
    </row>
    <row r="11" spans="1:9" ht="12.75">
      <c r="A11" s="62">
        <v>6</v>
      </c>
      <c r="B11" s="470" t="str">
        <f>Translations!$B$1020</f>
        <v>Additional information on CORSIA methodologies and the use of an emission estimation tool</v>
      </c>
      <c r="C11" s="471"/>
      <c r="D11" s="471"/>
      <c r="E11" s="471"/>
      <c r="F11" s="471"/>
      <c r="G11" s="471"/>
      <c r="H11" s="471"/>
      <c r="I11" s="471"/>
    </row>
    <row r="12" spans="1:9" ht="12.75">
      <c r="A12" s="62">
        <v>7</v>
      </c>
      <c r="B12" s="470" t="str">
        <f>Translations!$B$10</f>
        <v>Activity data</v>
      </c>
      <c r="C12" s="471"/>
      <c r="D12" s="471"/>
      <c r="E12" s="471"/>
      <c r="F12" s="471"/>
      <c r="G12" s="471"/>
      <c r="H12" s="471"/>
      <c r="I12" s="471"/>
    </row>
    <row r="13" spans="1:9" ht="12.75">
      <c r="A13" s="62">
        <v>8</v>
      </c>
      <c r="B13" s="470" t="str">
        <f>Translations!$B$12</f>
        <v>Emission factors</v>
      </c>
      <c r="C13" s="471"/>
      <c r="D13" s="471"/>
      <c r="E13" s="471"/>
      <c r="F13" s="471"/>
      <c r="G13" s="471"/>
      <c r="H13" s="471"/>
      <c r="I13" s="471"/>
    </row>
    <row r="14" spans="1:9" ht="12.75">
      <c r="A14" s="62">
        <v>9</v>
      </c>
      <c r="B14" s="470" t="str">
        <f>Translations!$B$844</f>
        <v>Monitoring of CORSIA eligible fuels claims</v>
      </c>
      <c r="C14" s="471"/>
      <c r="D14" s="471"/>
      <c r="E14" s="471"/>
      <c r="F14" s="471"/>
      <c r="G14" s="471"/>
      <c r="H14" s="471"/>
      <c r="I14" s="471"/>
    </row>
    <row r="15" spans="1:9" ht="12.75">
      <c r="A15" s="62">
        <v>10</v>
      </c>
      <c r="B15" s="470" t="str">
        <f>Translations!$B$845</f>
        <v>Simplified calculation under the EU ETS</v>
      </c>
      <c r="C15" s="471"/>
      <c r="D15" s="471"/>
      <c r="E15" s="471"/>
      <c r="F15" s="471"/>
      <c r="G15" s="471"/>
      <c r="H15" s="471"/>
      <c r="I15" s="471"/>
    </row>
    <row r="16" spans="1:9" ht="12.75">
      <c r="A16" s="62">
        <v>11</v>
      </c>
      <c r="B16" s="470" t="str">
        <f>Translations!$B$14</f>
        <v>Data Gaps</v>
      </c>
      <c r="C16" s="471"/>
      <c r="D16" s="471"/>
      <c r="E16" s="471"/>
      <c r="F16" s="471"/>
      <c r="G16" s="471"/>
      <c r="H16" s="471"/>
      <c r="I16" s="471"/>
    </row>
    <row r="17" spans="1:9" ht="12.75">
      <c r="A17" s="62">
        <v>12</v>
      </c>
      <c r="B17" s="471" t="str">
        <f>Translations!$B$15</f>
        <v>Management</v>
      </c>
      <c r="C17" s="471"/>
      <c r="D17" s="471"/>
      <c r="E17" s="471"/>
      <c r="F17" s="471"/>
      <c r="G17" s="471"/>
      <c r="H17" s="471"/>
      <c r="I17" s="471"/>
    </row>
    <row r="18" spans="1:9" ht="12.75">
      <c r="A18" s="62">
        <v>13</v>
      </c>
      <c r="B18" s="470" t="str">
        <f>Translations!$B$16</f>
        <v>Data Flow Activities</v>
      </c>
      <c r="C18" s="470"/>
      <c r="D18" s="471"/>
      <c r="E18" s="471"/>
      <c r="F18" s="471"/>
      <c r="G18" s="471"/>
      <c r="H18" s="471"/>
      <c r="I18" s="471"/>
    </row>
    <row r="19" spans="1:9" ht="12.75">
      <c r="A19" s="62">
        <v>14</v>
      </c>
      <c r="B19" s="470" t="str">
        <f>Translations!$B$17</f>
        <v>Control Activities</v>
      </c>
      <c r="C19" s="470"/>
      <c r="D19" s="471"/>
      <c r="E19" s="471"/>
      <c r="F19" s="471"/>
      <c r="G19" s="471"/>
      <c r="H19" s="471"/>
      <c r="I19" s="471"/>
    </row>
    <row r="20" spans="1:9" ht="12.75">
      <c r="A20" s="62">
        <v>15</v>
      </c>
      <c r="B20" s="471" t="str">
        <f>Translations!$B$18</f>
        <v>List of definitions and abbreviations used</v>
      </c>
      <c r="C20" s="471"/>
      <c r="D20" s="471"/>
      <c r="E20" s="471"/>
      <c r="F20" s="471"/>
      <c r="G20" s="471"/>
      <c r="H20" s="471"/>
      <c r="I20" s="471"/>
    </row>
    <row r="21" spans="1:9" ht="12.75">
      <c r="A21" s="62">
        <v>16</v>
      </c>
      <c r="B21" s="471" t="str">
        <f>Translations!$B$19</f>
        <v>Additional information</v>
      </c>
      <c r="C21" s="471"/>
      <c r="D21" s="471"/>
      <c r="E21" s="471"/>
      <c r="F21" s="471"/>
      <c r="G21" s="471"/>
      <c r="H21" s="471"/>
      <c r="I21" s="471"/>
    </row>
    <row r="22" spans="1:9" ht="12.75">
      <c r="A22" s="62">
        <v>17</v>
      </c>
      <c r="B22" s="471" t="str">
        <f>Translations!$B$20</f>
        <v>Member State specific further information</v>
      </c>
      <c r="C22" s="471"/>
      <c r="D22" s="471"/>
      <c r="E22" s="471"/>
      <c r="F22" s="471"/>
      <c r="G22" s="471"/>
      <c r="H22" s="471"/>
      <c r="I22" s="471"/>
    </row>
    <row r="23" ht="12.75">
      <c r="A23" s="62"/>
    </row>
    <row r="24" ht="12.75">
      <c r="A24" s="62"/>
    </row>
    <row r="25" spans="2:9" ht="13.5" thickBot="1">
      <c r="B25" s="489" t="str">
        <f>Translations!$B$21</f>
        <v>Information about this file:</v>
      </c>
      <c r="C25" s="476"/>
      <c r="D25" s="476"/>
      <c r="E25" s="476"/>
      <c r="F25" s="476"/>
      <c r="G25" s="476"/>
      <c r="H25" s="476"/>
      <c r="I25" s="476"/>
    </row>
    <row r="26" spans="2:9" s="20" customFormat="1" ht="12.75" customHeight="1">
      <c r="B26" s="480" t="str">
        <f>Translations!$B$22</f>
        <v>This monitoring plan was submitted by:</v>
      </c>
      <c r="C26" s="476"/>
      <c r="D26" s="476"/>
      <c r="E26" s="481"/>
      <c r="F26" s="21">
        <f>IF(ISBLANK('Identification and description'!I7),"",'Identification and description'!I7)</f>
      </c>
      <c r="G26" s="22"/>
      <c r="H26" s="22"/>
      <c r="I26" s="23"/>
    </row>
    <row r="27" spans="2:9" s="20" customFormat="1" ht="12.75">
      <c r="B27" s="487" t="str">
        <f>Translations!$B$23</f>
        <v>Unique Identifier of the aircraft operator (CRCO No.):</v>
      </c>
      <c r="C27" s="476"/>
      <c r="D27" s="476"/>
      <c r="E27" s="481"/>
      <c r="F27" s="24">
        <f>IF(ISBLANK('Identification and description'!I12),"",'Identification and description'!I12)</f>
      </c>
      <c r="G27" s="25"/>
      <c r="H27" s="25"/>
      <c r="I27" s="26"/>
    </row>
    <row r="28" spans="2:9" s="20" customFormat="1" ht="12.75">
      <c r="B28" s="488" t="str">
        <f>Translations!$B$24</f>
        <v>Version Number of this monitoring plan:</v>
      </c>
      <c r="C28" s="476"/>
      <c r="D28" s="476"/>
      <c r="E28" s="481"/>
      <c r="F28" s="409">
        <f>IF(ISBLANK('Identification and description'!I18),"",'Identification and description'!I18)</f>
      </c>
      <c r="G28" s="25"/>
      <c r="H28" s="25"/>
      <c r="I28" s="26"/>
    </row>
    <row r="29" spans="2:11" ht="13.5" thickBot="1">
      <c r="B29" s="130" t="str">
        <f>Translations!$B$846</f>
        <v>This monitoring plan is used for CORSIA:</v>
      </c>
      <c r="F29" s="410">
        <f>IF('Identification and description'!$K$64="","",'Identification and description'!$K$64)</f>
      </c>
      <c r="G29" s="27"/>
      <c r="H29" s="27"/>
      <c r="I29" s="28"/>
      <c r="K29" s="20"/>
    </row>
    <row r="30" ht="12.75">
      <c r="A30" s="62"/>
    </row>
    <row r="31" spans="2:9" ht="12.75">
      <c r="B31" s="475" t="str">
        <f>Translations!$B$25</f>
        <v>If your competent authority requires you to hand in a signed paper copy of the monitoring plan, please use the space below for signature:</v>
      </c>
      <c r="C31" s="475"/>
      <c r="D31" s="475"/>
      <c r="E31" s="475"/>
      <c r="F31" s="475"/>
      <c r="G31" s="475"/>
      <c r="H31" s="476"/>
      <c r="I31" s="476"/>
    </row>
    <row r="32" spans="2:9" ht="12.75">
      <c r="B32" s="475"/>
      <c r="C32" s="475"/>
      <c r="D32" s="475"/>
      <c r="E32" s="475"/>
      <c r="F32" s="475"/>
      <c r="G32" s="475"/>
      <c r="H32" s="476"/>
      <c r="I32" s="476"/>
    </row>
    <row r="38" spans="2:7" ht="13.5" thickBot="1">
      <c r="B38" s="60"/>
      <c r="D38" s="60"/>
      <c r="E38" s="60"/>
      <c r="F38" s="64"/>
      <c r="G38" s="64"/>
    </row>
    <row r="39" spans="2:9" ht="12.75">
      <c r="B39" s="474" t="str">
        <f>Translations!$B$26</f>
        <v>Date</v>
      </c>
      <c r="C39" s="474"/>
      <c r="D39" s="474"/>
      <c r="E39" s="60"/>
      <c r="F39" s="472" t="str">
        <f>Translations!$B$27</f>
        <v>Name and Signature of 
legally responsible person</v>
      </c>
      <c r="G39" s="472"/>
      <c r="H39" s="472"/>
      <c r="I39" s="472"/>
    </row>
    <row r="40" spans="6:9" ht="12.75">
      <c r="F40" s="473"/>
      <c r="G40" s="473"/>
      <c r="H40" s="473"/>
      <c r="I40" s="473"/>
    </row>
    <row r="44" spans="1:9" ht="13.5" thickBot="1">
      <c r="A44" s="62"/>
      <c r="B44" s="489" t="str">
        <f>Translations!$B$28</f>
        <v>Template version information:</v>
      </c>
      <c r="C44" s="476"/>
      <c r="D44" s="476"/>
      <c r="E44" s="476"/>
      <c r="F44" s="476"/>
      <c r="G44" s="476"/>
      <c r="H44" s="476"/>
      <c r="I44" s="476"/>
    </row>
    <row r="45" spans="2:7" ht="12.75">
      <c r="B45" s="65" t="str">
        <f>Translations!$B$29</f>
        <v>Template provided by:</v>
      </c>
      <c r="C45" s="66"/>
      <c r="D45" s="66"/>
      <c r="E45" s="477" t="str">
        <f>VersionDocumentation!B4</f>
        <v>European Commission</v>
      </c>
      <c r="F45" s="478"/>
      <c r="G45" s="479"/>
    </row>
    <row r="46" spans="2:7" ht="12.75">
      <c r="B46" s="67" t="str">
        <f>Translations!$B$30</f>
        <v>Publication date:</v>
      </c>
      <c r="C46" s="68"/>
      <c r="D46" s="69"/>
      <c r="E46" s="70">
        <f>VersionDocumentation!B3</f>
        <v>44006</v>
      </c>
      <c r="F46" s="464"/>
      <c r="G46" s="465"/>
    </row>
    <row r="47" spans="2:7" ht="12.75">
      <c r="B47" s="67" t="str">
        <f>Translations!$B$31</f>
        <v>Language version:</v>
      </c>
      <c r="C47" s="69"/>
      <c r="D47" s="69"/>
      <c r="E47" s="466" t="str">
        <f>VersionDocumentation!B5</f>
        <v>English</v>
      </c>
      <c r="F47" s="464"/>
      <c r="G47" s="465"/>
    </row>
    <row r="48" spans="2:7" ht="13.5" thickBot="1">
      <c r="B48" s="71" t="str">
        <f>Translations!$B$32</f>
        <v>Reference filename:</v>
      </c>
      <c r="C48" s="72"/>
      <c r="D48" s="72"/>
      <c r="E48" s="467" t="str">
        <f>VersionDocumentation!C3</f>
        <v>MP ETS+CORSIA_COM_en_240620.xls</v>
      </c>
      <c r="F48" s="468"/>
      <c r="G48" s="469"/>
    </row>
  </sheetData>
  <sheetProtection sheet="1" objects="1" scenarios="1" formatCells="0" formatColumns="0" formatRows="0" insertColumns="0" insertRows="0"/>
  <mergeCells count="34">
    <mergeCell ref="B27:E27"/>
    <mergeCell ref="B28:E28"/>
    <mergeCell ref="B44:I44"/>
    <mergeCell ref="B18:I18"/>
    <mergeCell ref="B19:I19"/>
    <mergeCell ref="B20:I20"/>
    <mergeCell ref="B21:I21"/>
    <mergeCell ref="B22:I22"/>
    <mergeCell ref="B25:I25"/>
    <mergeCell ref="B9:I9"/>
    <mergeCell ref="B10:I10"/>
    <mergeCell ref="B12:I12"/>
    <mergeCell ref="B13:I13"/>
    <mergeCell ref="B15:I15"/>
    <mergeCell ref="B11:I11"/>
    <mergeCell ref="B14:I14"/>
    <mergeCell ref="B1:I1"/>
    <mergeCell ref="B4:I4"/>
    <mergeCell ref="B5:I5"/>
    <mergeCell ref="B6:I6"/>
    <mergeCell ref="B7:I7"/>
    <mergeCell ref="B8:I8"/>
    <mergeCell ref="B2:I2"/>
    <mergeCell ref="B3:I3"/>
    <mergeCell ref="F46:G46"/>
    <mergeCell ref="E47:G47"/>
    <mergeCell ref="E48:G48"/>
    <mergeCell ref="B16:I16"/>
    <mergeCell ref="B17:I17"/>
    <mergeCell ref="F39:I40"/>
    <mergeCell ref="B39:D39"/>
    <mergeCell ref="B31:I32"/>
    <mergeCell ref="E45:G45"/>
    <mergeCell ref="B26:E26"/>
  </mergeCells>
  <hyperlinks>
    <hyperlink ref="B5" location="'Guidelines and conditions'!A1" display="Guidelines and conditions"/>
    <hyperlink ref="B6" location="'List of MP versions'!A1" display="List of Monitoring Plan versions"/>
    <hyperlink ref="B7" location="'Identification and description'!H6" display="Identification of the aircraft operator"/>
    <hyperlink ref="B8" location="'Identification and description'!H145" display="Contact details"/>
    <hyperlink ref="B9" location="'Emission sources'!F8" display="Emission sources"/>
    <hyperlink ref="B17" location="Management!C10" display="Management"/>
    <hyperlink ref="B20" location="Management!A43" display="List of definitions and abreviations used"/>
    <hyperlink ref="B21" location="Management!A54" display="Additional information"/>
    <hyperlink ref="B22" location="Management!A54" display="Additional information"/>
    <hyperlink ref="B8:C8" location="'Identification and description'!A1" display="Contact details"/>
    <hyperlink ref="B22:C22" location="'MS specific content'!A1" display="Member State specific further information"/>
    <hyperlink ref="B10" location="'Emission sources'!B89" display="Eligibility for simplified approaches"/>
    <hyperlink ref="B12" location="Calculation!A1" display="Activity data"/>
    <hyperlink ref="B13" location="Calculation!A150" display="Emission factors"/>
    <hyperlink ref="B15" location="'Simplified calculation'!A1" display="Simplified calculation of CO2 emissions"/>
    <hyperlink ref="B16" location="'Simplified calculation'!A27" display="Data Gaps"/>
    <hyperlink ref="B7:C7" location="'Identification and description'!A1" display="Identification of the aircraft operator"/>
    <hyperlink ref="B9:C9" location="'Emission sources'!A1" display="Emission sources and fleet characteristics"/>
    <hyperlink ref="B17:C17" location="Management!A1" display="Management"/>
    <hyperlink ref="B18" location="Management!C10" display="Management"/>
    <hyperlink ref="B18:C18" location="Management!A1" display="Management"/>
    <hyperlink ref="B19" location="Management!C10" display="Management"/>
    <hyperlink ref="B19:C19" location="Management!A1" display="Management"/>
    <hyperlink ref="B6:I6" location="JUMP_1_MPversions" display="JUMP_1_MPversions"/>
    <hyperlink ref="B8:I8" location="JUMP_3_Contact" display="JUMP_3_Contact"/>
    <hyperlink ref="B10:I10" location="JUMP_5_EligibilitySET" display="Eligibility for simplified procedures for small emitters under the EU ETS"/>
    <hyperlink ref="B13:I13" location="JUMP_8_EF" display="JUMP_8_EF"/>
    <hyperlink ref="B16:I16" location="JUMP_11_DataGaps" display="JUMP_11_DataGaps"/>
    <hyperlink ref="B18:I18" location="JUMP_13_DataFlow" display="JUMP_13_DataFlow"/>
    <hyperlink ref="B19:I19" location="JUMP_14_ControlActivities" display="JUMP_14_ControlActivities"/>
    <hyperlink ref="B20:I20" location="JUMP_15_DefAndAbbrev" display="JUMP_15_DefAndAbbrev"/>
    <hyperlink ref="B21:I21" location="JUMP_16_AddInfo" display="JUMP_16_AddInfo"/>
    <hyperlink ref="B7:I7" location="JUMP_2_Identification" display="JUMP_2_Identification"/>
    <hyperlink ref="B9:I9" location="JUMP_4_operations" display="JUMP_4_operations"/>
    <hyperlink ref="B12:I12" location="JUMP_7_ActivityData" display="JUMP_7_ActivityData"/>
    <hyperlink ref="B11:I11" location="JUMP_6_CERTinfo" display="Additional information on CORSIA methodologies"/>
    <hyperlink ref="B14:I14" location="JUMP_9_CORSIAeligibFuels" display="Monitoring of CORSIA eligible fuels claims"/>
    <hyperlink ref="B5:I5" r:id="rId1" display="JUMP_Guidelines"/>
    <hyperlink ref="B15:I15" location="JUMP_10_EUETS_SET" display="Simplified calculation under the EU ETS"/>
    <hyperlink ref="B17:I17" location="JUMP_12_Management" display="JUMP_12_Management"/>
    <hyperlink ref="B22:I22" location="JUMP_17_MSspecific" display="JUMP_17_MSspecific"/>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2"/>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C635"/>
  <sheetViews>
    <sheetView zoomScale="110" zoomScaleNormal="110" zoomScalePageLayoutView="0" workbookViewId="0" topLeftCell="A1">
      <selection activeCell="A1" sqref="A1"/>
    </sheetView>
  </sheetViews>
  <sheetFormatPr defaultColWidth="9.140625" defaultRowHeight="12.75"/>
  <cols>
    <col min="1" max="1" width="23.140625" style="17" customWidth="1"/>
    <col min="2" max="16384" width="9.140625" style="17" customWidth="1"/>
  </cols>
  <sheetData>
    <row r="1" ht="12.75">
      <c r="A1" s="232" t="s">
        <v>300</v>
      </c>
    </row>
    <row r="2" ht="12.75">
      <c r="A2" s="233" t="str">
        <f>Translations!$B$368</f>
        <v>Please select</v>
      </c>
    </row>
    <row r="3" ht="12.75">
      <c r="A3" s="233" t="str">
        <f>Translations!$B$369</f>
        <v>Austria</v>
      </c>
    </row>
    <row r="4" ht="12.75">
      <c r="A4" s="233" t="str">
        <f>Translations!$B$370</f>
        <v>Belgium</v>
      </c>
    </row>
    <row r="5" ht="12.75">
      <c r="A5" s="233" t="str">
        <f>Translations!$B$371</f>
        <v>Bulgaria</v>
      </c>
    </row>
    <row r="6" ht="12.75">
      <c r="A6" s="233" t="str">
        <f>Translations!$B$372</f>
        <v>Croatia</v>
      </c>
    </row>
    <row r="7" ht="12.75">
      <c r="A7" s="233" t="str">
        <f>Translations!$B$373</f>
        <v>Cyprus</v>
      </c>
    </row>
    <row r="8" ht="12.75">
      <c r="A8" s="233" t="str">
        <f>Translations!$B$374</f>
        <v>Czechia</v>
      </c>
    </row>
    <row r="9" ht="12.75">
      <c r="A9" s="233" t="str">
        <f>Translations!$B$375</f>
        <v>Denmark</v>
      </c>
    </row>
    <row r="10" ht="12.75">
      <c r="A10" s="233" t="str">
        <f>Translations!$B$376</f>
        <v>Estonia</v>
      </c>
    </row>
    <row r="11" ht="12.75">
      <c r="A11" s="233" t="str">
        <f>Translations!$B$377</f>
        <v>Finland</v>
      </c>
    </row>
    <row r="12" ht="12.75">
      <c r="A12" s="233" t="str">
        <f>Translations!$B$378</f>
        <v>France</v>
      </c>
    </row>
    <row r="13" ht="12.75">
      <c r="A13" s="233" t="str">
        <f>Translations!$B$379</f>
        <v>Germany</v>
      </c>
    </row>
    <row r="14" ht="12.75">
      <c r="A14" s="233" t="str">
        <f>Translations!$B$380</f>
        <v>Greece</v>
      </c>
    </row>
    <row r="15" ht="12.75">
      <c r="A15" s="233" t="str">
        <f>Translations!$B$381</f>
        <v>Hungary</v>
      </c>
    </row>
    <row r="16" ht="12.75">
      <c r="A16" s="234" t="str">
        <f>Translations!$B$382</f>
        <v>Iceland </v>
      </c>
    </row>
    <row r="17" ht="12.75">
      <c r="A17" s="233" t="str">
        <f>Translations!$B$383</f>
        <v>Ireland</v>
      </c>
    </row>
    <row r="18" ht="12.75">
      <c r="A18" s="233" t="str">
        <f>Translations!$B$384</f>
        <v>Italy</v>
      </c>
    </row>
    <row r="19" ht="12.75">
      <c r="A19" s="233" t="str">
        <f>Translations!$B$385</f>
        <v>Latvia</v>
      </c>
    </row>
    <row r="20" ht="12.75">
      <c r="A20" s="233" t="str">
        <f>Translations!$B$386</f>
        <v>Liechtenstein</v>
      </c>
    </row>
    <row r="21" ht="12.75">
      <c r="A21" s="233" t="str">
        <f>Translations!$B$387</f>
        <v>Lithuania</v>
      </c>
    </row>
    <row r="22" ht="12.75">
      <c r="A22" s="233" t="str">
        <f>Translations!$B$388</f>
        <v>Luxembourg</v>
      </c>
    </row>
    <row r="23" ht="12.75">
      <c r="A23" s="233" t="str">
        <f>Translations!$B$389</f>
        <v>Malta</v>
      </c>
    </row>
    <row r="24" ht="12.75">
      <c r="A24" s="233" t="str">
        <f>Translations!$B$390</f>
        <v>Netherlands</v>
      </c>
    </row>
    <row r="25" ht="12.75">
      <c r="A25" s="234" t="str">
        <f>Translations!$B$391</f>
        <v>Norway </v>
      </c>
    </row>
    <row r="26" ht="12.75">
      <c r="A26" s="233" t="str">
        <f>Translations!$B$392</f>
        <v>Poland</v>
      </c>
    </row>
    <row r="27" ht="12.75">
      <c r="A27" s="233" t="str">
        <f>Translations!$B$393</f>
        <v>Portugal</v>
      </c>
    </row>
    <row r="28" ht="12.75">
      <c r="A28" s="233" t="str">
        <f>Translations!$B$394</f>
        <v>Romania</v>
      </c>
    </row>
    <row r="29" ht="12.75">
      <c r="A29" s="233" t="str">
        <f>Translations!$B$395</f>
        <v>Slovakia</v>
      </c>
    </row>
    <row r="30" ht="12.75">
      <c r="A30" s="233" t="str">
        <f>Translations!$B$396</f>
        <v>Slovenia</v>
      </c>
    </row>
    <row r="31" ht="12.75">
      <c r="A31" s="233" t="str">
        <f>Translations!$B$397</f>
        <v>Spain</v>
      </c>
    </row>
    <row r="32" ht="12.75">
      <c r="A32" s="233" t="str">
        <f>Translations!$B$398</f>
        <v>Sweden</v>
      </c>
    </row>
    <row r="33" ht="12.75">
      <c r="A33" s="233" t="str">
        <f>Translations!$B$399</f>
        <v>United Kingdom</v>
      </c>
    </row>
    <row r="34" ht="12.75"/>
    <row r="35" ht="12.75"/>
    <row r="36" ht="12.75">
      <c r="A36" s="74" t="s">
        <v>373</v>
      </c>
    </row>
    <row r="37" ht="12.75">
      <c r="A37" s="233" t="str">
        <f>Translations!$B$368</f>
        <v>Please select</v>
      </c>
    </row>
    <row r="38" ht="12.75">
      <c r="A38" s="233"/>
    </row>
    <row r="39" ht="12.75">
      <c r="A39" s="233" t="str">
        <f>Translations!$B$400</f>
        <v>Afghanistan</v>
      </c>
    </row>
    <row r="40" ht="12.75">
      <c r="A40" s="233" t="str">
        <f>Translations!$B$401</f>
        <v>Albania</v>
      </c>
    </row>
    <row r="41" ht="12.75">
      <c r="A41" s="233" t="str">
        <f>Translations!$B$402</f>
        <v>Algeria</v>
      </c>
    </row>
    <row r="42" ht="12.75">
      <c r="A42" s="233" t="str">
        <f>Translations!$B$403</f>
        <v>American Samoa</v>
      </c>
    </row>
    <row r="43" ht="12.75">
      <c r="A43" s="233" t="str">
        <f>Translations!$B$404</f>
        <v>Andorra</v>
      </c>
    </row>
    <row r="44" ht="12.75">
      <c r="A44" s="233" t="str">
        <f>Translations!$B$405</f>
        <v>Angola</v>
      </c>
    </row>
    <row r="45" ht="12.75">
      <c r="A45" s="233" t="str">
        <f>Translations!$B$406</f>
        <v>Anguilla</v>
      </c>
    </row>
    <row r="46" ht="12.75">
      <c r="A46" s="233" t="str">
        <f>Translations!$B$407</f>
        <v>Antigua and Barbuda</v>
      </c>
    </row>
    <row r="47" ht="12.75">
      <c r="A47" s="233" t="str">
        <f>Translations!$B$408</f>
        <v>Argentina</v>
      </c>
    </row>
    <row r="48" ht="12.75">
      <c r="A48" s="233" t="str">
        <f>Translations!$B$409</f>
        <v>Armenia</v>
      </c>
    </row>
    <row r="49" ht="12.75">
      <c r="A49" s="233" t="str">
        <f>Translations!$B$410</f>
        <v>Aruba</v>
      </c>
    </row>
    <row r="50" ht="12.75">
      <c r="A50" s="233" t="str">
        <f>Translations!$B$411</f>
        <v>Australia</v>
      </c>
    </row>
    <row r="51" ht="12.75">
      <c r="A51" s="233" t="str">
        <f>Translations!$B$369</f>
        <v>Austria</v>
      </c>
    </row>
    <row r="52" ht="12.75">
      <c r="A52" s="233" t="str">
        <f>Translations!$B$412</f>
        <v>Azerbaijan</v>
      </c>
    </row>
    <row r="53" ht="12.75">
      <c r="A53" s="233" t="str">
        <f>Translations!$B$413</f>
        <v>Bahamas</v>
      </c>
    </row>
    <row r="54" ht="12.75">
      <c r="A54" s="233" t="str">
        <f>Translations!$B$414</f>
        <v>Bahrain</v>
      </c>
    </row>
    <row r="55" ht="12.75">
      <c r="A55" s="233" t="str">
        <f>Translations!$B$415</f>
        <v>Bangladesh</v>
      </c>
    </row>
    <row r="56" ht="12.75">
      <c r="A56" s="233" t="str">
        <f>Translations!$B$416</f>
        <v>Barbados</v>
      </c>
    </row>
    <row r="57" ht="12.75">
      <c r="A57" s="233" t="str">
        <f>Translations!$B$417</f>
        <v>Belarus</v>
      </c>
    </row>
    <row r="58" ht="12.75">
      <c r="A58" s="233" t="str">
        <f>Translations!$B$370</f>
        <v>Belgium</v>
      </c>
    </row>
    <row r="59" ht="12.75">
      <c r="A59" s="233" t="str">
        <f>Translations!$B$418</f>
        <v>Belize</v>
      </c>
    </row>
    <row r="60" ht="12.75">
      <c r="A60" s="233" t="str">
        <f>Translations!$B$419</f>
        <v>Benin</v>
      </c>
    </row>
    <row r="61" ht="12.75">
      <c r="A61" s="233" t="str">
        <f>Translations!$B$420</f>
        <v>Bermuda</v>
      </c>
    </row>
    <row r="62" ht="12.75">
      <c r="A62" s="233" t="str">
        <f>Translations!$B$421</f>
        <v>Bhutan</v>
      </c>
    </row>
    <row r="63" ht="12.75">
      <c r="A63" s="233" t="str">
        <f>Translations!$B$422</f>
        <v>Bolivia, Plurinational State of</v>
      </c>
    </row>
    <row r="64" ht="12.75">
      <c r="A64" s="233" t="str">
        <f>Translations!$B$423</f>
        <v>Bosnia and Herzegovina</v>
      </c>
    </row>
    <row r="65" ht="12.75">
      <c r="A65" s="233" t="str">
        <f>Translations!$B$424</f>
        <v>Botswana</v>
      </c>
    </row>
    <row r="66" ht="12.75">
      <c r="A66" s="233" t="str">
        <f>Translations!$B$425</f>
        <v>Brazil</v>
      </c>
    </row>
    <row r="67" ht="12.75">
      <c r="A67" s="233" t="str">
        <f>Translations!$B$427</f>
        <v>Brunei Darussalam</v>
      </c>
    </row>
    <row r="68" ht="12.75">
      <c r="A68" s="233" t="str">
        <f>Translations!$B$371</f>
        <v>Bulgaria</v>
      </c>
    </row>
    <row r="69" ht="12.75">
      <c r="A69" s="233" t="str">
        <f>Translations!$B$428</f>
        <v>Burkina Faso</v>
      </c>
    </row>
    <row r="70" ht="12.75">
      <c r="A70" s="233" t="str">
        <f>Translations!$B$429</f>
        <v>Burundi</v>
      </c>
    </row>
    <row r="71" ht="12.75">
      <c r="A71" s="233" t="str">
        <f>Translations!$B$430</f>
        <v>Cambodia</v>
      </c>
    </row>
    <row r="72" ht="12.75">
      <c r="A72" s="233" t="str">
        <f>Translations!$B$431</f>
        <v>Cameroon</v>
      </c>
    </row>
    <row r="73" ht="12.75">
      <c r="A73" s="233" t="str">
        <f>Translations!$B$432</f>
        <v>Canada</v>
      </c>
    </row>
    <row r="74" ht="12.75">
      <c r="A74" s="233" t="str">
        <f>Translations!$B$433</f>
        <v>Cape Verde</v>
      </c>
    </row>
    <row r="75" ht="12.75">
      <c r="A75" s="233" t="str">
        <f>Translations!$B$434</f>
        <v>Cayman Islands</v>
      </c>
    </row>
    <row r="76" ht="12.75">
      <c r="A76" s="233" t="str">
        <f>Translations!$B$435</f>
        <v>Central African Republic</v>
      </c>
    </row>
    <row r="77" ht="12.75">
      <c r="A77" s="233" t="str">
        <f>Translations!$B$436</f>
        <v>Chad</v>
      </c>
    </row>
    <row r="78" ht="12.75">
      <c r="A78" s="233" t="str">
        <f>Translations!$B$437</f>
        <v>Channel Islands</v>
      </c>
    </row>
    <row r="79" ht="12.75">
      <c r="A79" s="233" t="str">
        <f>Translations!$B$438</f>
        <v>Chile</v>
      </c>
    </row>
    <row r="80" ht="12.75">
      <c r="A80" s="233" t="str">
        <f>Translations!$B$439</f>
        <v>China</v>
      </c>
    </row>
    <row r="81" ht="12.75">
      <c r="A81" s="233" t="str">
        <f>Translations!$B$442</f>
        <v>Colombia</v>
      </c>
    </row>
    <row r="82" ht="12.75">
      <c r="A82" s="233" t="str">
        <f>Translations!$B$443</f>
        <v>Comoros</v>
      </c>
    </row>
    <row r="83" ht="12.75">
      <c r="A83" s="233" t="str">
        <f>Translations!$B$444</f>
        <v>Congo</v>
      </c>
    </row>
    <row r="84" ht="12.75">
      <c r="A84" s="233" t="str">
        <f>Translations!$B$450</f>
        <v>Congo, The Democratic Republic of the</v>
      </c>
    </row>
    <row r="85" ht="12.75">
      <c r="A85" s="233" t="str">
        <f>Translations!$B$445</f>
        <v>Cook Islands</v>
      </c>
    </row>
    <row r="86" ht="12.75">
      <c r="A86" s="233" t="str">
        <f>Translations!$B$446</f>
        <v>Costa Rica</v>
      </c>
    </row>
    <row r="87" ht="12.75">
      <c r="A87" s="233" t="str">
        <f>Translations!$B$447</f>
        <v>Côte d'Ivoire</v>
      </c>
    </row>
    <row r="88" ht="12.75">
      <c r="A88" s="233" t="str">
        <f>Translations!$B$372</f>
        <v>Croatia</v>
      </c>
    </row>
    <row r="89" ht="12.75">
      <c r="A89" s="233" t="str">
        <f>Translations!$B$448</f>
        <v>Cuba</v>
      </c>
    </row>
    <row r="90" ht="15">
      <c r="A90" s="353" t="str">
        <f>Translations!$B$824</f>
        <v>Curaçao</v>
      </c>
    </row>
    <row r="91" ht="12.75">
      <c r="A91" s="233" t="str">
        <f>Translations!$B$373</f>
        <v>Cyprus</v>
      </c>
    </row>
    <row r="92" ht="12.75">
      <c r="A92" s="233" t="str">
        <f>Translations!$B$374</f>
        <v>Czechia</v>
      </c>
    </row>
    <row r="93" ht="12.75">
      <c r="A93" s="233" t="str">
        <f>Translations!$B$375</f>
        <v>Denmark</v>
      </c>
    </row>
    <row r="94" ht="12.75">
      <c r="A94" s="233" t="str">
        <f>Translations!$B$451</f>
        <v>Djibouti</v>
      </c>
    </row>
    <row r="95" ht="12.75">
      <c r="A95" s="233" t="str">
        <f>Translations!$B$452</f>
        <v>Dominica</v>
      </c>
    </row>
    <row r="96" ht="12.75">
      <c r="A96" s="233" t="str">
        <f>Translations!$B$453</f>
        <v>Dominican Republic</v>
      </c>
    </row>
    <row r="97" ht="12.75">
      <c r="A97" s="233" t="str">
        <f>Translations!$B$454</f>
        <v>Ecuador</v>
      </c>
    </row>
    <row r="98" ht="12.75">
      <c r="A98" s="233" t="str">
        <f>Translations!$B$455</f>
        <v>Egypt</v>
      </c>
    </row>
    <row r="99" ht="12.75">
      <c r="A99" s="233" t="str">
        <f>Translations!$B$456</f>
        <v>El Salvador</v>
      </c>
    </row>
    <row r="100" ht="12.75">
      <c r="A100" s="233" t="str">
        <f>Translations!$B$457</f>
        <v>Equatorial Guinea</v>
      </c>
    </row>
    <row r="101" ht="12.75">
      <c r="A101" s="233" t="str">
        <f>Translations!$B$458</f>
        <v>Eritrea</v>
      </c>
    </row>
    <row r="102" ht="12.75">
      <c r="A102" s="233" t="str">
        <f>Translations!$B$376</f>
        <v>Estonia</v>
      </c>
    </row>
    <row r="103" ht="12.75">
      <c r="A103" s="233" t="str">
        <f>Translations!$B$459</f>
        <v>Ethiopia</v>
      </c>
    </row>
    <row r="104" ht="12.75">
      <c r="A104" s="233" t="str">
        <f>Translations!$B$461</f>
        <v>Falkland Islands (Malvinas)</v>
      </c>
    </row>
    <row r="105" ht="12.75">
      <c r="A105" s="233" t="str">
        <f>Translations!$B$460</f>
        <v>Faroe Islands</v>
      </c>
    </row>
    <row r="106" ht="12.75">
      <c r="A106" s="233" t="str">
        <f>Translations!$B$462</f>
        <v>Fiji</v>
      </c>
    </row>
    <row r="107" ht="12.75">
      <c r="A107" s="233" t="str">
        <f>Translations!$B$377</f>
        <v>Finland</v>
      </c>
    </row>
    <row r="108" ht="12.75">
      <c r="A108" s="233" t="str">
        <f>Translations!$B$378</f>
        <v>France</v>
      </c>
    </row>
    <row r="109" ht="12.75">
      <c r="A109" s="233" t="str">
        <f>Translations!$B$464</f>
        <v>French Polynesia</v>
      </c>
    </row>
    <row r="110" ht="12.75">
      <c r="A110" s="233" t="str">
        <f>Translations!$B$465</f>
        <v>Gabon</v>
      </c>
    </row>
    <row r="111" ht="12.75">
      <c r="A111" s="233" t="str">
        <f>Translations!$B$466</f>
        <v>Gambia</v>
      </c>
    </row>
    <row r="112" ht="12.75">
      <c r="A112" s="233" t="str">
        <f>Translations!$B$467</f>
        <v>Georgia</v>
      </c>
    </row>
    <row r="113" ht="12.75">
      <c r="A113" s="233" t="str">
        <f>Translations!$B$379</f>
        <v>Germany</v>
      </c>
    </row>
    <row r="114" ht="12.75">
      <c r="A114" s="233" t="str">
        <f>Translations!$B$468</f>
        <v>Ghana</v>
      </c>
    </row>
    <row r="115" ht="12.75">
      <c r="A115" s="233" t="str">
        <f>Translations!$B$469</f>
        <v>Gibraltar</v>
      </c>
    </row>
    <row r="116" ht="12.75">
      <c r="A116" s="233" t="str">
        <f>Translations!$B$380</f>
        <v>Greece</v>
      </c>
    </row>
    <row r="117" ht="12.75">
      <c r="A117" s="233" t="str">
        <f>Translations!$B$470</f>
        <v>Greenland</v>
      </c>
    </row>
    <row r="118" ht="12.75">
      <c r="A118" s="233" t="str">
        <f>Translations!$B$471</f>
        <v>Grenada</v>
      </c>
    </row>
    <row r="119" ht="12.75">
      <c r="A119" s="233" t="str">
        <f>Translations!$B$473</f>
        <v>Guam</v>
      </c>
    </row>
    <row r="120" ht="12.75">
      <c r="A120" s="233" t="str">
        <f>Translations!$B$474</f>
        <v>Guatemala</v>
      </c>
    </row>
    <row r="121" ht="12.75">
      <c r="A121" s="233" t="str">
        <f>Translations!$B$475</f>
        <v>Guernsey</v>
      </c>
    </row>
    <row r="122" ht="12.75">
      <c r="A122" s="233" t="str">
        <f>Translations!$B$476</f>
        <v>Guinea</v>
      </c>
    </row>
    <row r="123" ht="12.75">
      <c r="A123" s="233" t="str">
        <f>Translations!$B$477</f>
        <v>Guinea-Bissau</v>
      </c>
    </row>
    <row r="124" ht="12.75">
      <c r="A124" s="233" t="str">
        <f>Translations!$B$478</f>
        <v>Guyana</v>
      </c>
    </row>
    <row r="125" ht="12.75">
      <c r="A125" s="233" t="str">
        <f>Translations!$B$479</f>
        <v>Haiti</v>
      </c>
    </row>
    <row r="126" ht="12.75">
      <c r="A126" s="233" t="str">
        <f>Translations!$B$480</f>
        <v>Holy See (Vatican City State)</v>
      </c>
    </row>
    <row r="127" ht="12.75">
      <c r="A127" s="233" t="str">
        <f>Translations!$B$481</f>
        <v>Honduras</v>
      </c>
    </row>
    <row r="128" ht="12.75">
      <c r="A128" s="233" t="str">
        <f>Translations!$B$440</f>
        <v>Hong Kong SAR</v>
      </c>
    </row>
    <row r="129" ht="12.75">
      <c r="A129" s="233" t="str">
        <f>Translations!$B$381</f>
        <v>Hungary</v>
      </c>
    </row>
    <row r="130" ht="12.75">
      <c r="A130" s="233" t="str">
        <f>Translations!$B$382</f>
        <v>Iceland </v>
      </c>
    </row>
    <row r="131" ht="12.75">
      <c r="A131" s="233" t="str">
        <f>Translations!$B$482</f>
        <v>India</v>
      </c>
    </row>
    <row r="132" ht="12.75">
      <c r="A132" s="233" t="str">
        <f>Translations!$B$483</f>
        <v>Indonesia</v>
      </c>
    </row>
    <row r="133" ht="12.75">
      <c r="A133" s="233" t="str">
        <f>Translations!$B$484</f>
        <v>Iran, Islamic Republic of</v>
      </c>
    </row>
    <row r="134" ht="12.75">
      <c r="A134" s="233" t="str">
        <f>Translations!$B$485</f>
        <v>Iraq</v>
      </c>
    </row>
    <row r="135" ht="12.75">
      <c r="A135" s="233" t="str">
        <f>Translations!$B$383</f>
        <v>Ireland</v>
      </c>
    </row>
    <row r="136" ht="12.75">
      <c r="A136" s="233" t="str">
        <f>Translations!$B$486</f>
        <v>Isle of Man</v>
      </c>
    </row>
    <row r="137" ht="12.75">
      <c r="A137" s="233" t="str">
        <f>Translations!$B$487</f>
        <v>Israel</v>
      </c>
    </row>
    <row r="138" ht="12.75">
      <c r="A138" s="233" t="str">
        <f>Translations!$B$384</f>
        <v>Italy</v>
      </c>
    </row>
    <row r="139" ht="12.75">
      <c r="A139" s="233" t="str">
        <f>Translations!$B$488</f>
        <v>Jamaica</v>
      </c>
    </row>
    <row r="140" ht="12.75">
      <c r="A140" s="233" t="str">
        <f>Translations!$B$489</f>
        <v>Japan</v>
      </c>
    </row>
    <row r="141" ht="12.75">
      <c r="A141" s="233" t="str">
        <f>Translations!$B$490</f>
        <v>Jersey</v>
      </c>
    </row>
    <row r="142" ht="12.75">
      <c r="A142" s="233" t="str">
        <f>Translations!$B$491</f>
        <v>Jordan</v>
      </c>
    </row>
    <row r="143" ht="12.75">
      <c r="A143" s="233" t="str">
        <f>Translations!$B$492</f>
        <v>Kazakhstan</v>
      </c>
    </row>
    <row r="144" ht="12.75">
      <c r="A144" s="233" t="str">
        <f>Translations!$B$493</f>
        <v>Kenya</v>
      </c>
    </row>
    <row r="145" ht="12.75">
      <c r="A145" s="233" t="str">
        <f>Translations!$B$494</f>
        <v>Kiribati</v>
      </c>
    </row>
    <row r="146" ht="12.75">
      <c r="A146" s="233" t="str">
        <f>Translations!$B$449</f>
        <v>Korea, Democratic People's Republic of</v>
      </c>
    </row>
    <row r="147" ht="12.75">
      <c r="A147" s="233" t="str">
        <f>Translations!$B$545</f>
        <v>Korea, Republic of</v>
      </c>
    </row>
    <row r="148" ht="15">
      <c r="A148" s="353" t="str">
        <f>Translations!$B$825</f>
        <v>Kosovo, United Nations Interim Administration Mission</v>
      </c>
    </row>
    <row r="149" ht="12.75">
      <c r="A149" s="233" t="str">
        <f>Translations!$B$495</f>
        <v>Kuwait</v>
      </c>
    </row>
    <row r="150" ht="12.75">
      <c r="A150" s="233" t="str">
        <f>Translations!$B$496</f>
        <v>Kyrgyzstan</v>
      </c>
    </row>
    <row r="151" ht="12.75">
      <c r="A151" s="233" t="str">
        <f>Translations!$B$497</f>
        <v>Lao People's Democratic Republic</v>
      </c>
    </row>
    <row r="152" ht="12.75">
      <c r="A152" s="233" t="str">
        <f>Translations!$B$385</f>
        <v>Latvia</v>
      </c>
    </row>
    <row r="153" ht="12.75">
      <c r="A153" s="233" t="str">
        <f>Translations!$B$498</f>
        <v>Lebanon</v>
      </c>
    </row>
    <row r="154" ht="12.75">
      <c r="A154" s="233" t="str">
        <f>Translations!$B$499</f>
        <v>Lesotho</v>
      </c>
    </row>
    <row r="155" ht="12.75">
      <c r="A155" s="233" t="str">
        <f>Translations!$B$500</f>
        <v>Liberia</v>
      </c>
    </row>
    <row r="156" ht="12.75">
      <c r="A156" s="233" t="str">
        <f>Translations!$B$501</f>
        <v>Libya</v>
      </c>
    </row>
    <row r="157" ht="12.75">
      <c r="A157" s="233" t="str">
        <f>Translations!$B$386</f>
        <v>Liechtenstein</v>
      </c>
    </row>
    <row r="158" ht="12.75">
      <c r="A158" s="233" t="str">
        <f>Translations!$B$387</f>
        <v>Lithuania</v>
      </c>
    </row>
    <row r="159" ht="12.75">
      <c r="A159" s="233" t="str">
        <f>Translations!$B$388</f>
        <v>Luxembourg</v>
      </c>
    </row>
    <row r="160" ht="12.75">
      <c r="A160" s="233" t="str">
        <f>Translations!$B$441</f>
        <v>Macao SAR</v>
      </c>
    </row>
    <row r="161" ht="12.75">
      <c r="A161" s="233" t="str">
        <f>Translations!$B$578</f>
        <v>North Macedonia</v>
      </c>
    </row>
    <row r="162" ht="12.75">
      <c r="A162" s="233" t="str">
        <f>Translations!$B$502</f>
        <v>Madagascar</v>
      </c>
    </row>
    <row r="163" ht="12.75">
      <c r="A163" s="233" t="str">
        <f>Translations!$B$503</f>
        <v>Malawi</v>
      </c>
    </row>
    <row r="164" ht="12.75">
      <c r="A164" s="233" t="str">
        <f>Translations!$B$504</f>
        <v>Malaysia</v>
      </c>
    </row>
    <row r="165" ht="12.75">
      <c r="A165" s="233" t="str">
        <f>Translations!$B$505</f>
        <v>Maldives</v>
      </c>
    </row>
    <row r="166" ht="12.75">
      <c r="A166" s="233" t="str">
        <f>Translations!$B$506</f>
        <v>Mali</v>
      </c>
    </row>
    <row r="167" ht="12.75">
      <c r="A167" s="233" t="str">
        <f>Translations!$B$389</f>
        <v>Malta</v>
      </c>
    </row>
    <row r="168" ht="12.75">
      <c r="A168" s="233" t="str">
        <f>Translations!$B$507</f>
        <v>Marshall Islands</v>
      </c>
    </row>
    <row r="169" ht="12.75">
      <c r="A169" s="233" t="str">
        <f>Translations!$B$509</f>
        <v>Mauritania</v>
      </c>
    </row>
    <row r="170" ht="12.75">
      <c r="A170" s="233" t="str">
        <f>Translations!$B$510</f>
        <v>Mauritius</v>
      </c>
    </row>
    <row r="171" ht="12.75">
      <c r="A171" s="233" t="str">
        <f>Translations!$B$511</f>
        <v>Mayotte</v>
      </c>
    </row>
    <row r="172" ht="12.75">
      <c r="A172" s="233" t="str">
        <f>Translations!$B$512</f>
        <v>Mexico</v>
      </c>
    </row>
    <row r="173" ht="12.75">
      <c r="A173" s="233" t="str">
        <f>Translations!$B$513</f>
        <v>Micronesia, Federated States of</v>
      </c>
    </row>
    <row r="174" ht="12.75">
      <c r="A174" s="233" t="str">
        <f>Translations!$B$546</f>
        <v>Moldova, Republic of</v>
      </c>
    </row>
    <row r="175" ht="12.75">
      <c r="A175" s="233" t="str">
        <f>Translations!$B$514</f>
        <v>Monaco</v>
      </c>
    </row>
    <row r="176" ht="12.75">
      <c r="A176" s="233" t="str">
        <f>Translations!$B$515</f>
        <v>Mongolia</v>
      </c>
    </row>
    <row r="177" ht="12.75">
      <c r="A177" s="233" t="str">
        <f>Translations!$B$516</f>
        <v>Montenegro</v>
      </c>
    </row>
    <row r="178" ht="12.75">
      <c r="A178" s="233" t="str">
        <f>Translations!$B$517</f>
        <v>Montserrat</v>
      </c>
    </row>
    <row r="179" ht="12.75">
      <c r="A179" s="233" t="str">
        <f>Translations!$B$518</f>
        <v>Morocco</v>
      </c>
    </row>
    <row r="180" ht="12.75">
      <c r="A180" s="233" t="str">
        <f>Translations!$B$519</f>
        <v>Mozambique</v>
      </c>
    </row>
    <row r="181" ht="12.75">
      <c r="A181" s="233" t="str">
        <f>Translations!$B$520</f>
        <v>Myanmar</v>
      </c>
    </row>
    <row r="182" ht="12.75">
      <c r="A182" s="233" t="str">
        <f>Translations!$B$521</f>
        <v>Namibia</v>
      </c>
    </row>
    <row r="183" ht="12.75">
      <c r="A183" s="233" t="str">
        <f>Translations!$B$522</f>
        <v>Nauru</v>
      </c>
    </row>
    <row r="184" ht="12.75">
      <c r="A184" s="233" t="str">
        <f>Translations!$B$523</f>
        <v>Nepal</v>
      </c>
    </row>
    <row r="185" ht="12.75">
      <c r="A185" s="233" t="str">
        <f>Translations!$B$390</f>
        <v>Netherlands</v>
      </c>
    </row>
    <row r="186" ht="12.75">
      <c r="A186" s="233" t="str">
        <f>Translations!$B$525</f>
        <v>New Caledonia</v>
      </c>
    </row>
    <row r="187" ht="12.75">
      <c r="A187" s="233" t="str">
        <f>Translations!$B$526</f>
        <v>New Zealand</v>
      </c>
    </row>
    <row r="188" ht="12.75">
      <c r="A188" s="233" t="str">
        <f>Translations!$B$527</f>
        <v>Nicaragua</v>
      </c>
    </row>
    <row r="189" ht="12.75">
      <c r="A189" s="233" t="str">
        <f>Translations!$B$528</f>
        <v>Niger</v>
      </c>
    </row>
    <row r="190" ht="12.75">
      <c r="A190" s="233" t="str">
        <f>Translations!$B$529</f>
        <v>Nigeria</v>
      </c>
    </row>
    <row r="191" ht="12.75">
      <c r="A191" s="233" t="str">
        <f>Translations!$B$530</f>
        <v>Niue</v>
      </c>
    </row>
    <row r="192" ht="12.75">
      <c r="A192" s="233" t="str">
        <f>Translations!$B$531</f>
        <v>Norfolk Island</v>
      </c>
    </row>
    <row r="193" ht="12.75">
      <c r="A193" s="233" t="str">
        <f>Translations!$B$532</f>
        <v>Northern Mariana Islands</v>
      </c>
    </row>
    <row r="194" ht="12.75">
      <c r="A194" s="233" t="str">
        <f>Translations!$B$391</f>
        <v>Norway </v>
      </c>
    </row>
    <row r="195" ht="12.75">
      <c r="A195" s="233" t="str">
        <f>Translations!$B$534</f>
        <v>Oman</v>
      </c>
    </row>
    <row r="196" ht="12.75">
      <c r="A196" s="233" t="str">
        <f>Translations!$B$535</f>
        <v>Pakistan</v>
      </c>
    </row>
    <row r="197" ht="12.75">
      <c r="A197" s="233" t="str">
        <f>Translations!$B$536</f>
        <v>Palau</v>
      </c>
    </row>
    <row r="198" ht="12.75">
      <c r="A198" s="233" t="str">
        <f>Translations!$B$533</f>
        <v>Palestinian Territory, Occupied</v>
      </c>
    </row>
    <row r="199" ht="12.75">
      <c r="A199" s="233" t="str">
        <f>Translations!$B$537</f>
        <v>Panama</v>
      </c>
    </row>
    <row r="200" ht="12.75">
      <c r="A200" s="233" t="str">
        <f>Translations!$B$538</f>
        <v>Papua New Guinea</v>
      </c>
    </row>
    <row r="201" ht="12.75">
      <c r="A201" s="233" t="str">
        <f>Translations!$B$539</f>
        <v>Paraguay</v>
      </c>
    </row>
    <row r="202" ht="12.75">
      <c r="A202" s="233" t="str">
        <f>Translations!$B$540</f>
        <v>Peru</v>
      </c>
    </row>
    <row r="203" ht="12.75">
      <c r="A203" s="233" t="str">
        <f>Translations!$B$541</f>
        <v>Philippines</v>
      </c>
    </row>
    <row r="204" ht="12.75">
      <c r="A204" s="233" t="str">
        <f>Translations!$B$542</f>
        <v>Pitcairn</v>
      </c>
    </row>
    <row r="205" ht="12.75">
      <c r="A205" s="233" t="str">
        <f>Translations!$B$392</f>
        <v>Poland</v>
      </c>
    </row>
    <row r="206" ht="12.75">
      <c r="A206" s="233" t="str">
        <f>Translations!$B$393</f>
        <v>Portugal</v>
      </c>
    </row>
    <row r="207" ht="12.75">
      <c r="A207" s="233" t="str">
        <f>Translations!$B$543</f>
        <v>Puerto Rico</v>
      </c>
    </row>
    <row r="208" ht="12.75">
      <c r="A208" s="233" t="str">
        <f>Translations!$B$544</f>
        <v>Qatar</v>
      </c>
    </row>
    <row r="209" ht="12.75">
      <c r="A209" s="233" t="str">
        <f>Translations!$B$394</f>
        <v>Romania</v>
      </c>
    </row>
    <row r="210" ht="12.75">
      <c r="A210" s="233" t="str">
        <f>Translations!$B$548</f>
        <v>Russian Federation</v>
      </c>
    </row>
    <row r="211" ht="12.75">
      <c r="A211" s="233" t="str">
        <f>Translations!$B$549</f>
        <v>Rwanda</v>
      </c>
    </row>
    <row r="212" ht="12.75">
      <c r="A212" s="233" t="str">
        <f>Translations!$B$550</f>
        <v>Saint Barthélemy</v>
      </c>
    </row>
    <row r="213" ht="15">
      <c r="A213" s="353" t="str">
        <f>Translations!$B$826</f>
        <v>Saint Helena, Ascension and Tristan da Cunha</v>
      </c>
    </row>
    <row r="214" ht="12.75">
      <c r="A214" s="233" t="str">
        <f>Translations!$B$552</f>
        <v>Saint Kitts and Nevis</v>
      </c>
    </row>
    <row r="215" ht="12.75">
      <c r="A215" s="233" t="str">
        <f>Translations!$B$553</f>
        <v>Saint Lucia</v>
      </c>
    </row>
    <row r="216" ht="12.75">
      <c r="A216" s="233" t="str">
        <f>Translations!$B$555</f>
        <v>Saint Pierre and Miquelon</v>
      </c>
    </row>
    <row r="217" ht="12.75">
      <c r="A217" s="233" t="str">
        <f>Translations!$B$556</f>
        <v>Saint Vincent and the Grenadines</v>
      </c>
    </row>
    <row r="218" ht="12.75">
      <c r="A218" s="233" t="str">
        <f>Translations!$B$554</f>
        <v>Saint-Martin (French part)</v>
      </c>
    </row>
    <row r="219" ht="12.75">
      <c r="A219" s="233" t="str">
        <f>Translations!$B$557</f>
        <v>Samoa</v>
      </c>
    </row>
    <row r="220" ht="12.75">
      <c r="A220" s="233" t="str">
        <f>Translations!$B$558</f>
        <v>San Marino</v>
      </c>
    </row>
    <row r="221" ht="12.75">
      <c r="A221" s="233" t="str">
        <f>Translations!$B$559</f>
        <v>Sao Tome and Principe</v>
      </c>
    </row>
    <row r="222" ht="12.75">
      <c r="A222" s="233" t="str">
        <f>Translations!$B$560</f>
        <v>Saudi Arabia</v>
      </c>
    </row>
    <row r="223" ht="12.75">
      <c r="A223" s="233" t="str">
        <f>Translations!$B$561</f>
        <v>Senegal</v>
      </c>
    </row>
    <row r="224" ht="12.75">
      <c r="A224" s="233" t="str">
        <f>Translations!$B$562</f>
        <v>Serbia</v>
      </c>
    </row>
    <row r="225" ht="12.75">
      <c r="A225" s="233" t="str">
        <f>Translations!$B$563</f>
        <v>Seychelles</v>
      </c>
    </row>
    <row r="226" ht="12.75">
      <c r="A226" s="233" t="str">
        <f>Translations!$B$564</f>
        <v>Sierra Leone</v>
      </c>
    </row>
    <row r="227" ht="12.75">
      <c r="A227" s="233" t="str">
        <f>Translations!$B$565</f>
        <v>Singapore</v>
      </c>
    </row>
    <row r="228" ht="15">
      <c r="A228" s="353" t="str">
        <f>Translations!$B$827</f>
        <v>Sint Maarten (Dutch Part)</v>
      </c>
    </row>
    <row r="229" ht="12.75">
      <c r="A229" s="233" t="str">
        <f>Translations!$B$395</f>
        <v>Slovakia</v>
      </c>
    </row>
    <row r="230" ht="12.75">
      <c r="A230" s="233" t="str">
        <f>Translations!$B$396</f>
        <v>Slovenia</v>
      </c>
    </row>
    <row r="231" ht="12.75">
      <c r="A231" s="233" t="str">
        <f>Translations!$B$566</f>
        <v>Solomon Islands</v>
      </c>
    </row>
    <row r="232" ht="12.75">
      <c r="A232" s="233" t="str">
        <f>Translations!$B$567</f>
        <v>Somalia</v>
      </c>
    </row>
    <row r="233" ht="12.75">
      <c r="A233" s="233" t="str">
        <f>Translations!$B$568</f>
        <v>South Africa</v>
      </c>
    </row>
    <row r="234" ht="15">
      <c r="A234" s="353" t="str">
        <f>Translations!$B$828</f>
        <v>South Georgia and the South Sandwich Islands</v>
      </c>
    </row>
    <row r="235" ht="15">
      <c r="A235" s="353" t="str">
        <f>Translations!$B$829</f>
        <v>South Sudan</v>
      </c>
    </row>
    <row r="236" ht="12.75">
      <c r="A236" s="233" t="str">
        <f>Translations!$B$397</f>
        <v>Spain</v>
      </c>
    </row>
    <row r="237" ht="12.75">
      <c r="A237" s="233" t="str">
        <f>Translations!$B$569</f>
        <v>Sri Lanka</v>
      </c>
    </row>
    <row r="238" ht="12.75">
      <c r="A238" s="233" t="str">
        <f>Translations!$B$570</f>
        <v>Sudan</v>
      </c>
    </row>
    <row r="239" ht="12.75">
      <c r="A239" s="233" t="str">
        <f>Translations!$B$571</f>
        <v>Suriname</v>
      </c>
    </row>
    <row r="240" ht="12.75">
      <c r="A240" s="233" t="str">
        <f>Translations!$B$572</f>
        <v>Svalbard and Jan Mayen Islands</v>
      </c>
    </row>
    <row r="241" ht="12.75">
      <c r="A241" s="233" t="str">
        <f>Translations!$B$573</f>
        <v>Swaziland</v>
      </c>
    </row>
    <row r="242" ht="12.75">
      <c r="A242" s="233" t="str">
        <f>Translations!$B$398</f>
        <v>Sweden</v>
      </c>
    </row>
    <row r="243" ht="12.75">
      <c r="A243" s="233" t="str">
        <f>Translations!$B$574</f>
        <v>Switzerland</v>
      </c>
    </row>
    <row r="244" ht="12.75">
      <c r="A244" s="233" t="str">
        <f>Translations!$B$575</f>
        <v>Syrian Arab Republic</v>
      </c>
    </row>
    <row r="245" ht="15">
      <c r="A245" s="353" t="str">
        <f>Translations!$B$830</f>
        <v>Taiwan</v>
      </c>
    </row>
    <row r="246" ht="12.75">
      <c r="A246" s="233" t="str">
        <f>Translations!$B$576</f>
        <v>Tajikistan</v>
      </c>
    </row>
    <row r="247" ht="12.75">
      <c r="A247" s="233" t="str">
        <f>Translations!$B$592</f>
        <v>Tanzania, United Republic of</v>
      </c>
    </row>
    <row r="248" ht="12.75">
      <c r="A248" s="233" t="str">
        <f>Translations!$B$577</f>
        <v>Thailand</v>
      </c>
    </row>
    <row r="249" ht="12.75">
      <c r="A249" s="233" t="str">
        <f>Translations!$B$579</f>
        <v>Timor-Leste</v>
      </c>
    </row>
    <row r="250" ht="12.75">
      <c r="A250" s="233" t="str">
        <f>Translations!$B$580</f>
        <v>Togo</v>
      </c>
    </row>
    <row r="251" ht="12.75">
      <c r="A251" s="233" t="str">
        <f>Translations!$B$581</f>
        <v>Tokelau</v>
      </c>
    </row>
    <row r="252" ht="12.75">
      <c r="A252" s="233" t="str">
        <f>Translations!$B$582</f>
        <v>Tonga</v>
      </c>
    </row>
    <row r="253" ht="12.75">
      <c r="A253" s="233" t="str">
        <f>Translations!$B$583</f>
        <v>Trinidad and Tobago</v>
      </c>
    </row>
    <row r="254" ht="12.75">
      <c r="A254" s="233" t="str">
        <f>Translations!$B$584</f>
        <v>Tunisia</v>
      </c>
    </row>
    <row r="255" ht="12.75">
      <c r="A255" s="233" t="str">
        <f>Translations!$B$585</f>
        <v>Turkey</v>
      </c>
    </row>
    <row r="256" ht="12.75">
      <c r="A256" s="233" t="str">
        <f>Translations!$B$586</f>
        <v>Turkmenistan</v>
      </c>
    </row>
    <row r="257" ht="12.75">
      <c r="A257" s="233" t="str">
        <f>Translations!$B$587</f>
        <v>Turks and Caicos Islands</v>
      </c>
    </row>
    <row r="258" ht="12.75">
      <c r="A258" s="233" t="str">
        <f>Translations!$B$588</f>
        <v>Tuvalu</v>
      </c>
    </row>
    <row r="259" ht="12.75">
      <c r="A259" s="233" t="str">
        <f>Translations!$B$589</f>
        <v>Uganda</v>
      </c>
    </row>
    <row r="260" ht="12.75">
      <c r="A260" s="233" t="str">
        <f>Translations!$B$590</f>
        <v>Ukraine</v>
      </c>
    </row>
    <row r="261" ht="12.75">
      <c r="A261" s="233" t="str">
        <f>Translations!$B$591</f>
        <v>United Arab Emirates</v>
      </c>
    </row>
    <row r="262" ht="12.75">
      <c r="A262" s="233" t="str">
        <f>Translations!$B$399</f>
        <v>United Kingdom</v>
      </c>
    </row>
    <row r="263" ht="12.75">
      <c r="A263" s="233" t="str">
        <f>Translations!$B$593</f>
        <v>United States</v>
      </c>
    </row>
    <row r="264" ht="12.75">
      <c r="A264" s="233" t="str">
        <f>Translations!$B$595</f>
        <v>Uruguay</v>
      </c>
    </row>
    <row r="265" ht="12.75">
      <c r="A265" s="233" t="str">
        <f>Translations!$B$596</f>
        <v>Uzbekistan</v>
      </c>
    </row>
    <row r="266" ht="12.75">
      <c r="A266" s="233" t="str">
        <f>Translations!$B$597</f>
        <v>Vanuatu</v>
      </c>
    </row>
    <row r="267" ht="12.75">
      <c r="A267" s="233" t="str">
        <f>Translations!$B$598</f>
        <v>Venezuela, Bolivarian Republic of</v>
      </c>
    </row>
    <row r="268" ht="12.75">
      <c r="A268" s="233" t="str">
        <f>Translations!$B$599</f>
        <v>Viet Nam</v>
      </c>
    </row>
    <row r="269" ht="12.75">
      <c r="A269" s="233" t="str">
        <f>Translations!$B$426</f>
        <v>Virgin Islands, British</v>
      </c>
    </row>
    <row r="270" ht="12.75">
      <c r="A270" s="233" t="str">
        <f>Translations!$B$594</f>
        <v>Virgin Islands, U.S.</v>
      </c>
    </row>
    <row r="271" ht="12.75">
      <c r="A271" s="233" t="str">
        <f>Translations!$B$600</f>
        <v>Wallis and Futuna Islands</v>
      </c>
    </row>
    <row r="272" ht="12.75">
      <c r="A272" s="233" t="str">
        <f>Translations!$B$601</f>
        <v>Western Sahara</v>
      </c>
    </row>
    <row r="273" ht="12.75">
      <c r="A273" s="233" t="str">
        <f>Translations!$B$602</f>
        <v>Yemen</v>
      </c>
    </row>
    <row r="274" ht="12.75">
      <c r="A274" s="233" t="str">
        <f>Translations!$B$603</f>
        <v>Zambia</v>
      </c>
    </row>
    <row r="275" ht="12.75">
      <c r="A275" s="233" t="str">
        <f>Translations!$B$604</f>
        <v>Zimbabwe</v>
      </c>
    </row>
    <row r="276" ht="12.75"/>
    <row r="277" ht="12.75"/>
    <row r="278" ht="12.75"/>
    <row r="279" ht="12.75">
      <c r="A279" s="54" t="s">
        <v>866</v>
      </c>
    </row>
    <row r="280" ht="12.75">
      <c r="A280" s="53" t="str">
        <f>Translations!$B$605</f>
        <v>submitted to competent authority</v>
      </c>
    </row>
    <row r="281" ht="12.75">
      <c r="A281" s="53" t="str">
        <f>Translations!$B$606</f>
        <v>approved by competent authority</v>
      </c>
    </row>
    <row r="282" ht="12.75">
      <c r="A282" s="53" t="str">
        <f>Translations!$B$607</f>
        <v>rejected by competent authority</v>
      </c>
    </row>
    <row r="283" ht="12.75">
      <c r="A283" s="53" t="str">
        <f>Translations!$B$608</f>
        <v>returned with remarks</v>
      </c>
    </row>
    <row r="284" ht="12.75">
      <c r="A284" s="53" t="str">
        <f>Translations!$B$609</f>
        <v>working draft</v>
      </c>
    </row>
    <row r="285" ht="12.75">
      <c r="A285" s="53"/>
    </row>
    <row r="286" ht="12.75"/>
    <row r="287" ht="12.75">
      <c r="A287" s="130" t="s">
        <v>1205</v>
      </c>
    </row>
    <row r="288" spans="1:2" ht="12.75">
      <c r="A288" s="130" t="s">
        <v>1040</v>
      </c>
      <c r="B288" s="397" t="str">
        <f>Translations!$B$1009</f>
        <v>Contradiction with 2.c!</v>
      </c>
    </row>
    <row r="289" ht="12.75"/>
    <row r="290" ht="12.75"/>
    <row r="291" ht="12.75"/>
    <row r="292" ht="12.75">
      <c r="A292" s="232" t="s">
        <v>302</v>
      </c>
    </row>
    <row r="293" ht="12.75">
      <c r="A293" s="233" t="str">
        <f>Translations!$B$368</f>
        <v>Please select</v>
      </c>
    </row>
    <row r="294" ht="12.75">
      <c r="A294" s="233" t="str">
        <f>Translations!$B$610</f>
        <v>Commercial</v>
      </c>
    </row>
    <row r="295" ht="12.75">
      <c r="A295" s="233" t="str">
        <f>Translations!$B$611</f>
        <v>Non-commercial</v>
      </c>
    </row>
    <row r="296" ht="12.75"/>
    <row r="297" ht="12.75"/>
    <row r="298" ht="12.75">
      <c r="A298" s="235" t="s">
        <v>312</v>
      </c>
    </row>
    <row r="299" ht="12.75">
      <c r="A299" s="233" t="str">
        <f>Translations!$B$368</f>
        <v>Please select</v>
      </c>
    </row>
    <row r="300" ht="12.75">
      <c r="A300" s="233" t="str">
        <f>Translations!$B$612</f>
        <v>Scheduled flights</v>
      </c>
    </row>
    <row r="301" ht="12.75">
      <c r="A301" s="233" t="str">
        <f>Translations!$B$613</f>
        <v>Non-scheduled flights</v>
      </c>
    </row>
    <row r="302" ht="12.75">
      <c r="A302" s="233" t="str">
        <f>Translations!$B$614</f>
        <v>Scheduled and non-scheduled flights</v>
      </c>
    </row>
    <row r="303" ht="12.75"/>
    <row r="304" ht="12.75"/>
    <row r="305" ht="12.75">
      <c r="A305" s="235" t="s">
        <v>329</v>
      </c>
    </row>
    <row r="306" ht="12.75">
      <c r="A306" s="233" t="str">
        <f>Translations!$B$368</f>
        <v>Please select</v>
      </c>
    </row>
    <row r="307" ht="12.75">
      <c r="A307" s="234" t="str">
        <f>Translations!$B$615</f>
        <v>Only intra-EEA flights</v>
      </c>
    </row>
    <row r="308" ht="12.75">
      <c r="A308" s="234" t="str">
        <f>Translations!$B$616</f>
        <v>Flights inside and outside the EEA</v>
      </c>
    </row>
    <row r="309" ht="12.75"/>
    <row r="310" ht="12.75"/>
    <row r="311" ht="12.75">
      <c r="A311" s="235" t="s">
        <v>260</v>
      </c>
    </row>
    <row r="312" ht="12.75">
      <c r="A312" s="233" t="str">
        <f>Translations!$B$368</f>
        <v>Please select</v>
      </c>
    </row>
    <row r="313" ht="12.75">
      <c r="A313" s="233"/>
    </row>
    <row r="314" ht="12.75">
      <c r="A314" s="233" t="str">
        <f>Translations!$B$617</f>
        <v>Captain</v>
      </c>
    </row>
    <row r="315" ht="12.75">
      <c r="A315" s="233" t="str">
        <f>Translations!$B$618</f>
        <v>Mr</v>
      </c>
    </row>
    <row r="316" ht="12.75">
      <c r="A316" s="233" t="str">
        <f>Translations!$B$619</f>
        <v>Mrs</v>
      </c>
    </row>
    <row r="317" ht="12.75">
      <c r="A317" s="233" t="str">
        <f>Translations!$B$620</f>
        <v>Ms</v>
      </c>
    </row>
    <row r="318" ht="12.75">
      <c r="A318" s="233" t="str">
        <f>Translations!$B$621</f>
        <v>Miss</v>
      </c>
    </row>
    <row r="319" ht="12.75">
      <c r="A319" s="233" t="str">
        <f>Translations!$B$622</f>
        <v>Dr</v>
      </c>
    </row>
    <row r="320" ht="12.75"/>
    <row r="321" ht="12.75">
      <c r="A321" s="235" t="s">
        <v>366</v>
      </c>
    </row>
    <row r="322" ht="12.75">
      <c r="A322" s="236" t="str">
        <f>Translations!$B$368</f>
        <v>Please select</v>
      </c>
    </row>
    <row r="323" ht="12.75">
      <c r="A323" s="236"/>
    </row>
    <row r="324" ht="12.75">
      <c r="A324" s="233" t="str">
        <f>Translations!$B$623</f>
        <v>Company / Limited Liability Partnership</v>
      </c>
    </row>
    <row r="325" ht="12.75">
      <c r="A325" s="233" t="str">
        <f>Translations!$B$624</f>
        <v>Partnership</v>
      </c>
    </row>
    <row r="326" ht="12.75">
      <c r="A326" s="233" t="str">
        <f>Translations!$B$625</f>
        <v>Individual / Sole Trader</v>
      </c>
    </row>
    <row r="327" ht="12.75"/>
    <row r="328" ht="12.75">
      <c r="A328" s="235" t="s">
        <v>235</v>
      </c>
    </row>
    <row r="329" ht="12.75">
      <c r="A329" s="233" t="str">
        <f>Translations!$B$368</f>
        <v>Please select</v>
      </c>
    </row>
    <row r="330" ht="12.75">
      <c r="A330" s="233" t="str">
        <f>Translations!$B$626</f>
        <v>Actual/standard mass from Mass &amp; Balance documentation</v>
      </c>
    </row>
    <row r="331" ht="12.75">
      <c r="A331" s="233" t="str">
        <f>Translations!$B$627</f>
        <v>Alternative methodology</v>
      </c>
    </row>
    <row r="332" ht="12.75"/>
    <row r="333" ht="12.75">
      <c r="A333" s="235" t="s">
        <v>237</v>
      </c>
    </row>
    <row r="334" ht="12.75">
      <c r="A334" s="233" t="str">
        <f>Translations!$B$368</f>
        <v>Please select</v>
      </c>
    </row>
    <row r="335" ht="12.75">
      <c r="A335" s="233" t="str">
        <f>Translations!$B$628</f>
        <v>100 kg default</v>
      </c>
    </row>
    <row r="336" ht="12.75">
      <c r="A336" s="233" t="str">
        <f>Translations!$B$629</f>
        <v>Mass contained in Mass &amp; Balance documentation</v>
      </c>
    </row>
    <row r="337" ht="12.75">
      <c r="A337" s="74"/>
    </row>
    <row r="338" ht="12.75">
      <c r="A338" s="232" t="s">
        <v>393</v>
      </c>
    </row>
    <row r="339" ht="12.75">
      <c r="A339" s="233"/>
    </row>
    <row r="340" ht="12.75">
      <c r="A340" s="237" t="s">
        <v>221</v>
      </c>
    </row>
    <row r="341" ht="12.75">
      <c r="A341" s="237" t="s">
        <v>222</v>
      </c>
    </row>
    <row r="342" ht="12.75">
      <c r="A342" s="237" t="s">
        <v>223</v>
      </c>
    </row>
    <row r="343" ht="12.75">
      <c r="A343" s="237" t="s">
        <v>224</v>
      </c>
    </row>
    <row r="344" ht="12.75">
      <c r="A344" s="237" t="s">
        <v>225</v>
      </c>
    </row>
    <row r="345" ht="12.75">
      <c r="A345" s="237" t="s">
        <v>404</v>
      </c>
    </row>
    <row r="346" ht="12.75">
      <c r="A346" s="237" t="s">
        <v>406</v>
      </c>
    </row>
    <row r="347" ht="12.75">
      <c r="A347" s="237" t="s">
        <v>409</v>
      </c>
    </row>
    <row r="348" ht="12.75"/>
    <row r="349" ht="12.75">
      <c r="A349" s="235" t="s">
        <v>690</v>
      </c>
    </row>
    <row r="350" ht="12.75">
      <c r="A350" s="233" t="str">
        <f>Translations!$B$368</f>
        <v>Please select</v>
      </c>
    </row>
    <row r="351" ht="12.75">
      <c r="A351" s="233" t="str">
        <f>Translations!$B$630</f>
        <v>No documented environmental management system in place</v>
      </c>
    </row>
    <row r="352" ht="12.75">
      <c r="A352" s="233" t="str">
        <f>Translations!$B$631</f>
        <v>Documented environmental management system in place</v>
      </c>
    </row>
    <row r="353" ht="12.75">
      <c r="A353" s="233" t="str">
        <f>Translations!$B$632</f>
        <v>Certified environmental management system in place</v>
      </c>
    </row>
    <row r="354" ht="12.75"/>
    <row r="355" ht="12.75"/>
    <row r="356" ht="12.75">
      <c r="A356" s="235" t="s">
        <v>465</v>
      </c>
    </row>
    <row r="357" ht="12.75">
      <c r="A357" s="233" t="str">
        <f>Translations!$B$368</f>
        <v>Please select</v>
      </c>
    </row>
    <row r="358" ht="12.75">
      <c r="A358" s="233" t="b">
        <v>1</v>
      </c>
    </row>
    <row r="359" ht="12.75">
      <c r="A359" s="233" t="b">
        <v>0</v>
      </c>
    </row>
    <row r="360" ht="12.75"/>
    <row r="361" ht="12.75"/>
    <row r="362" ht="12.75">
      <c r="A362" s="235" t="s">
        <v>229</v>
      </c>
    </row>
    <row r="363" ht="12.75">
      <c r="A363" s="233" t="str">
        <f>Translations!$B$633</f>
        <v>Use by Competent Authority only</v>
      </c>
    </row>
    <row r="364" ht="12.75">
      <c r="A364" s="233" t="str">
        <f>Translations!$B$634</f>
        <v>To be filled in by aircraft operator</v>
      </c>
    </row>
    <row r="365" ht="12.75"/>
    <row r="366" ht="12.75"/>
    <row r="367" ht="12.75">
      <c r="A367" s="232" t="s">
        <v>132</v>
      </c>
    </row>
    <row r="368" ht="12.75">
      <c r="A368" s="233" t="str">
        <f>Translations!$B$635</f>
        <v>Monitoring Plan for Annual Emissions</v>
      </c>
    </row>
    <row r="369" ht="12.75">
      <c r="A369" s="233" t="str">
        <f>Translations!$B$636</f>
        <v>Monitoring Plan for  Tonne-Kilometre Data</v>
      </c>
    </row>
    <row r="370" ht="12.75"/>
    <row r="371" ht="12.75"/>
    <row r="372" ht="12.75">
      <c r="A372" s="232" t="s">
        <v>185</v>
      </c>
    </row>
    <row r="373" ht="12.75">
      <c r="A373" s="233"/>
    </row>
    <row r="374" ht="12.75">
      <c r="A374" s="233" t="str">
        <f>Translations!$B$637</f>
        <v>n/a</v>
      </c>
    </row>
    <row r="375" ht="12.75"/>
    <row r="376" ht="12.75">
      <c r="A376" s="232" t="s">
        <v>137</v>
      </c>
    </row>
    <row r="377" ht="12.75">
      <c r="A377" s="233" t="str">
        <f>Translations!$B$638</f>
        <v>New monitoring plan</v>
      </c>
    </row>
    <row r="378" ht="12.75">
      <c r="A378" s="233" t="str">
        <f>Translations!$B$639</f>
        <v>Updated monitoring plan</v>
      </c>
    </row>
    <row r="379" ht="12.75"/>
    <row r="380" ht="12.75"/>
    <row r="381" spans="1:2" ht="12.75">
      <c r="A381" s="232" t="s">
        <v>726</v>
      </c>
      <c r="B381" s="130" t="s">
        <v>1024</v>
      </c>
    </row>
    <row r="382" spans="1:2" ht="12.75">
      <c r="A382" s="238" t="b">
        <v>1</v>
      </c>
      <c r="B382" s="238" t="b">
        <v>1</v>
      </c>
    </row>
    <row r="383" spans="1:2" ht="12.75">
      <c r="A383" s="238" t="b">
        <v>0</v>
      </c>
      <c r="B383" s="238" t="b">
        <v>0</v>
      </c>
    </row>
    <row r="384" ht="12.75">
      <c r="A384" s="238">
        <v>1</v>
      </c>
    </row>
    <row r="385" ht="12.75">
      <c r="A385" s="238">
        <v>0</v>
      </c>
    </row>
    <row r="386" ht="12.75"/>
    <row r="387" ht="12.75"/>
    <row r="388" ht="12.75">
      <c r="A388" s="235" t="s">
        <v>812</v>
      </c>
    </row>
    <row r="389" ht="12.75">
      <c r="A389" s="236" t="str">
        <f>Translations!$B$368</f>
        <v>Please select</v>
      </c>
    </row>
    <row r="390" ht="12.75">
      <c r="A390" s="236" t="str">
        <f>Translations!$B$640</f>
        <v>As measured by fuel supplier</v>
      </c>
    </row>
    <row r="391" ht="12.75">
      <c r="A391" s="236" t="str">
        <f>Translations!$B$641</f>
        <v>On-board measuring equipment</v>
      </c>
    </row>
    <row r="392" ht="12.75"/>
    <row r="393" ht="12.75">
      <c r="A393" s="235" t="s">
        <v>815</v>
      </c>
    </row>
    <row r="394" ht="12.75">
      <c r="A394" s="236" t="str">
        <f>Translations!$B$368</f>
        <v>Please select</v>
      </c>
    </row>
    <row r="395" ht="12.75">
      <c r="A395" s="236"/>
    </row>
    <row r="396" ht="12.75">
      <c r="A396" s="236" t="str">
        <f>Translations!$B$642</f>
        <v>Taken from fuel supplier (delivery notes or invoices)</v>
      </c>
    </row>
    <row r="397" ht="12.75">
      <c r="A397" s="236" t="str">
        <f>Translations!$B$643</f>
        <v>Recorded in Mass &amp; Balance documentation</v>
      </c>
    </row>
    <row r="398" ht="12.75">
      <c r="A398" s="236" t="str">
        <f>Translations!$B$644</f>
        <v>Recorded in aircraft technical log</v>
      </c>
    </row>
    <row r="399" ht="12.75">
      <c r="A399" s="236" t="str">
        <f>Translations!$B$645</f>
        <v>Transmitted electronically from aircraft to operator</v>
      </c>
    </row>
    <row r="400" ht="12.75"/>
    <row r="401" ht="12.75">
      <c r="A401" s="235" t="s">
        <v>787</v>
      </c>
    </row>
    <row r="402" ht="12.75">
      <c r="A402" s="233" t="str">
        <f>Translations!$B$368</f>
        <v>Please select</v>
      </c>
    </row>
    <row r="403" ht="12.75">
      <c r="A403" s="233"/>
    </row>
    <row r="404" ht="12.75">
      <c r="A404" s="233" t="str">
        <f>Translations!$B$646</f>
        <v>Daily</v>
      </c>
    </row>
    <row r="405" ht="12.75">
      <c r="A405" s="233" t="str">
        <f>Translations!$B$647</f>
        <v>Weekly</v>
      </c>
    </row>
    <row r="406" ht="12.75">
      <c r="A406" s="233" t="str">
        <f>Translations!$B$648</f>
        <v>Monthly</v>
      </c>
    </row>
    <row r="407" ht="12.75">
      <c r="A407" s="233" t="str">
        <f>Translations!$B$649</f>
        <v>Annual</v>
      </c>
    </row>
    <row r="408" ht="12.75"/>
    <row r="409" ht="12.75">
      <c r="A409" s="235" t="s">
        <v>823</v>
      </c>
    </row>
    <row r="410" ht="12.75">
      <c r="A410" s="233" t="str">
        <f>Translations!$B$368</f>
        <v>Please select</v>
      </c>
    </row>
    <row r="411" ht="12.75">
      <c r="A411" s="233" t="str">
        <f>Translations!$B$650</f>
        <v>EF</v>
      </c>
    </row>
    <row r="412" ht="12.75">
      <c r="A412" s="233" t="str">
        <f>Translations!$B$651</f>
        <v>NCV</v>
      </c>
    </row>
    <row r="413" ht="12.75">
      <c r="A413" s="233" t="str">
        <f>Translations!$B$652</f>
        <v>NCV &amp; EF</v>
      </c>
    </row>
    <row r="414" ht="12.75">
      <c r="A414" s="233" t="str">
        <f>Translations!$B$653</f>
        <v>Biogenic content</v>
      </c>
    </row>
    <row r="415" ht="12.75">
      <c r="A415" s="233" t="str">
        <f>Translations!$B$654</f>
        <v>NCV, EF &amp; bio</v>
      </c>
    </row>
    <row r="416" ht="12.75"/>
    <row r="417" ht="12.75">
      <c r="A417" s="235" t="s">
        <v>828</v>
      </c>
    </row>
    <row r="418" ht="12.75">
      <c r="A418" s="233" t="str">
        <f>Translations!$B$368</f>
        <v>Please select</v>
      </c>
    </row>
    <row r="419" ht="12.75">
      <c r="A419" s="233" t="s">
        <v>829</v>
      </c>
    </row>
    <row r="420" ht="12.75">
      <c r="A420" s="233" t="s">
        <v>830</v>
      </c>
    </row>
    <row r="421" ht="12.75">
      <c r="A421" s="233" t="str">
        <f>Translations!$B$637</f>
        <v>n/a</v>
      </c>
    </row>
    <row r="422" ht="12.75"/>
    <row r="423" ht="12.75">
      <c r="A423" s="235" t="s">
        <v>679</v>
      </c>
    </row>
    <row r="424" ht="12.75">
      <c r="A424" s="239">
        <f>""</f>
      </c>
    </row>
    <row r="425" ht="12.75">
      <c r="A425" s="239">
        <v>2</v>
      </c>
    </row>
    <row r="426" ht="12.75">
      <c r="A426" s="239">
        <v>1</v>
      </c>
    </row>
    <row r="427" ht="12.75">
      <c r="A427" s="239" t="str">
        <f>Translations!$B$637</f>
        <v>n/a</v>
      </c>
    </row>
    <row r="428" ht="12.75"/>
    <row r="429" ht="12.75"/>
    <row r="430" ht="12.75"/>
    <row r="431" ht="12.75"/>
    <row r="432" ht="12.75">
      <c r="A432" s="235" t="s">
        <v>12</v>
      </c>
    </row>
    <row r="433" ht="12.75">
      <c r="A433" s="233" t="str">
        <f>Translations!$B$368</f>
        <v>Please select</v>
      </c>
    </row>
    <row r="434" ht="12.75">
      <c r="A434" s="233" t="str">
        <f>Translations!$B$655</f>
        <v>Major</v>
      </c>
    </row>
    <row r="435" ht="12.75">
      <c r="A435" s="233" t="str">
        <f>Translations!$B$656</f>
        <v>Minor</v>
      </c>
    </row>
    <row r="436" ht="12.75">
      <c r="A436" s="233" t="str">
        <f>Translations!$B$657</f>
        <v>De minimis</v>
      </c>
    </row>
    <row r="437" ht="12.75"/>
    <row r="438" ht="12.75">
      <c r="A438" s="235" t="s">
        <v>16</v>
      </c>
    </row>
    <row r="439" ht="12.75">
      <c r="A439" s="240" t="str">
        <f>Translations!$B$368</f>
        <v>Please select</v>
      </c>
    </row>
    <row r="440" ht="12.75">
      <c r="A440" s="240" t="str">
        <f>Translations!$B$220</f>
        <v>Method A</v>
      </c>
    </row>
    <row r="441" ht="12.75">
      <c r="A441" s="240" t="str">
        <f>Translations!$B$222</f>
        <v>Method B</v>
      </c>
    </row>
    <row r="442" ht="12.75"/>
    <row r="443" ht="12.75"/>
    <row r="444" ht="12.75">
      <c r="A444" s="235" t="s">
        <v>17</v>
      </c>
    </row>
    <row r="445" ht="12.75">
      <c r="A445" s="240" t="str">
        <f>Translations!$B$368</f>
        <v>Please select</v>
      </c>
    </row>
    <row r="446" ht="12.75">
      <c r="A446" s="233" t="str">
        <f>Translations!$B$658</f>
        <v>Actual density in aircraft tanks</v>
      </c>
    </row>
    <row r="447" ht="12.75">
      <c r="A447" s="233" t="str">
        <f>Translations!$B$659</f>
        <v>Actual density of uplift</v>
      </c>
    </row>
    <row r="448" ht="12.75">
      <c r="A448" s="233" t="str">
        <f>Translations!$B$660</f>
        <v>Standard value (0.8kg/litre)</v>
      </c>
    </row>
    <row r="449" ht="12.75"/>
    <row r="450" ht="12.75"/>
    <row r="451" ht="12.75">
      <c r="A451" s="235" t="s">
        <v>21</v>
      </c>
    </row>
    <row r="452" ht="12.75">
      <c r="A452" s="233" t="str">
        <f>Translations!$B$661</f>
        <v>Jet kerosene</v>
      </c>
    </row>
    <row r="453" ht="12.75">
      <c r="A453" s="233" t="str">
        <f>Translations!$B$662</f>
        <v>Jet gasoline</v>
      </c>
    </row>
    <row r="454" ht="12.75">
      <c r="A454" s="233" t="str">
        <f>Translations!$B$663</f>
        <v>Aviation gasoline</v>
      </c>
    </row>
    <row r="455" ht="12.75">
      <c r="A455" s="233" t="str">
        <f>Translations!$B$664</f>
        <v>Alternative</v>
      </c>
    </row>
    <row r="456" ht="12.75">
      <c r="A456" s="233" t="str">
        <f>Translations!$B$184</f>
        <v>Biofuel</v>
      </c>
    </row>
    <row r="457" ht="12.75"/>
    <row r="458" ht="12.75">
      <c r="A458" s="235" t="s">
        <v>29</v>
      </c>
    </row>
    <row r="459" ht="12.75">
      <c r="A459" s="233"/>
    </row>
    <row r="460" ht="12.75">
      <c r="A460" s="233" t="s">
        <v>829</v>
      </c>
    </row>
    <row r="461" ht="12.75">
      <c r="A461" s="233" t="s">
        <v>830</v>
      </c>
    </row>
    <row r="462" ht="12.75">
      <c r="A462" s="233" t="str">
        <f>Translations!$B$665</f>
        <v>unknown</v>
      </c>
    </row>
    <row r="463" ht="12.75"/>
    <row r="464" ht="12.75"/>
    <row r="465" ht="12.75">
      <c r="A465" s="232" t="str">
        <f>Translations!$B$666</f>
        <v>Commission approved tools</v>
      </c>
    </row>
    <row r="466" ht="12.75">
      <c r="A466" s="240" t="str">
        <f>Translations!$B$368</f>
        <v>Please select</v>
      </c>
    </row>
    <row r="467" ht="12.75">
      <c r="A467" s="240"/>
    </row>
    <row r="468" ht="12.75">
      <c r="A468" s="233" t="str">
        <f>Translations!$B$667</f>
        <v>Small Emitters Tool - Eurocontrol's fuel consumption estimation tool</v>
      </c>
    </row>
    <row r="469" ht="12.75">
      <c r="A469" s="234" t="str">
        <f>Translations!$B$1010</f>
        <v>Small Emitters Tool populated by Eurocontrol's ETS Support Facility</v>
      </c>
    </row>
    <row r="470" ht="12.75"/>
    <row r="471" ht="12.75"/>
    <row r="472" ht="12.75"/>
    <row r="473" ht="12.75"/>
    <row r="474" ht="12.75"/>
    <row r="475" ht="12.75">
      <c r="A475" s="232" t="s">
        <v>192</v>
      </c>
    </row>
    <row r="476" ht="12.75">
      <c r="A476" s="233" t="str">
        <f>Translations!$B$368</f>
        <v>Please select</v>
      </c>
    </row>
    <row r="477" ht="12.75">
      <c r="A477" s="233"/>
    </row>
    <row r="478" ht="12.75">
      <c r="A478" s="233" t="str">
        <f>Translations!$B$637</f>
        <v>n/a</v>
      </c>
    </row>
    <row r="479" ht="12.75">
      <c r="A479" s="233" t="str">
        <f>Translations!$B$668</f>
        <v>Environment Agency</v>
      </c>
    </row>
    <row r="480" ht="12.75">
      <c r="A480" s="233" t="str">
        <f>Translations!$B$669</f>
        <v>Ministry of Environment</v>
      </c>
    </row>
    <row r="481" ht="12.75">
      <c r="A481" s="233" t="str">
        <f>Translations!$B$670</f>
        <v>Civil Aviation Authority</v>
      </c>
    </row>
    <row r="482" ht="12.75">
      <c r="A482" s="233" t="str">
        <f>Translations!$B$671</f>
        <v>Ministry of Transport</v>
      </c>
    </row>
    <row r="483" ht="12.75">
      <c r="A483" s="233"/>
    </row>
    <row r="484" ht="12.75">
      <c r="A484" s="233"/>
    </row>
    <row r="485" ht="12.75">
      <c r="A485" s="233"/>
    </row>
    <row r="486" ht="12.75">
      <c r="A486" s="233"/>
    </row>
    <row r="487" ht="12.75">
      <c r="A487" s="233"/>
    </row>
    <row r="488" ht="12.75">
      <c r="A488" s="233"/>
    </row>
    <row r="489" ht="12.75">
      <c r="A489" s="233"/>
    </row>
    <row r="490" ht="12.75">
      <c r="A490" s="233"/>
    </row>
    <row r="491" ht="12.75">
      <c r="A491" s="233"/>
    </row>
    <row r="492" ht="12.75">
      <c r="A492" s="233"/>
    </row>
    <row r="493" ht="12.75">
      <c r="A493" s="233"/>
    </row>
    <row r="494" ht="12.75"/>
    <row r="495" ht="12.75"/>
    <row r="496" ht="12.75">
      <c r="A496" s="232" t="s">
        <v>301</v>
      </c>
    </row>
    <row r="497" ht="12.75">
      <c r="A497" s="233" t="str">
        <f>Translations!$B$368</f>
        <v>Please select</v>
      </c>
    </row>
    <row r="498" ht="12.75">
      <c r="A498" s="233"/>
    </row>
    <row r="499" ht="12.75">
      <c r="A499" s="233" t="str">
        <f>Translations!$B$672</f>
        <v>Afghanistan - Ministry of Transport and Civil Aviation</v>
      </c>
    </row>
    <row r="500" ht="12.75">
      <c r="A500" s="233" t="str">
        <f>Translations!$B$673</f>
        <v>Algeria - Établissement Nationale de la Navigation Aérienne (ENNA)</v>
      </c>
    </row>
    <row r="501" ht="12.75">
      <c r="A501" s="233" t="str">
        <f>Translations!$B$674</f>
        <v>Angola - Instituto Nacional da Aviação Civil</v>
      </c>
    </row>
    <row r="502" ht="12.75">
      <c r="A502" s="233" t="str">
        <f>Translations!$B$675</f>
        <v>Argentina - Comando de Regiones Aéreas</v>
      </c>
    </row>
    <row r="503" ht="12.75">
      <c r="A503" s="233" t="str">
        <f>Translations!$B$676</f>
        <v>Armenia - General Department of Civil Aviation</v>
      </c>
    </row>
    <row r="504" ht="12.75">
      <c r="A504" s="233" t="str">
        <f>Translations!$B$677</f>
        <v>Australia - Civil Aviation Safety Authority</v>
      </c>
    </row>
    <row r="505" ht="12.75">
      <c r="A505" s="233" t="str">
        <f>Translations!$B$678</f>
        <v>Austria - Ministry of Transport, Innovation and Technology</v>
      </c>
    </row>
    <row r="506" ht="12.75">
      <c r="A506" s="233" t="str">
        <f>Translations!$B$679</f>
        <v>Bahrain - Civil Aviation Affairs</v>
      </c>
    </row>
    <row r="507" ht="12.75">
      <c r="A507" s="233" t="str">
        <f>Translations!$B$680</f>
        <v>Belgium - Service public fédéral Mobilité et Transports</v>
      </c>
    </row>
    <row r="508" ht="12.75">
      <c r="A508" s="233" t="str">
        <f>Translations!$B$681</f>
        <v>Bermuda - Bermuda Department of Civil Aviation (DCA)</v>
      </c>
    </row>
    <row r="509" ht="12.75">
      <c r="A509" s="233" t="str">
        <f>Translations!$B$682</f>
        <v>Bolivia - Dirección General de Aeronáutica Civil</v>
      </c>
    </row>
    <row r="510" ht="12.75">
      <c r="A510" s="233" t="str">
        <f>Translations!$B$683</f>
        <v>Bosnia and Herzegovina - Department of Civil Aviation</v>
      </c>
    </row>
    <row r="511" ht="12.75">
      <c r="A511" s="233" t="str">
        <f>Translations!$B$684</f>
        <v>Botswana - Ministry of Works &amp; Transport — Department of Civil Aviation</v>
      </c>
    </row>
    <row r="512" ht="12.75">
      <c r="A512" s="233" t="str">
        <f>Translations!$B$685</f>
        <v>Brazil - Agência Nacional de Aviação Civil (ANAC)</v>
      </c>
    </row>
    <row r="513" ht="12.75">
      <c r="A513" s="233" t="str">
        <f>Translations!$B$686</f>
        <v>Brunei Darussalam - Department of Civil Aviation</v>
      </c>
    </row>
    <row r="514" ht="12.75">
      <c r="A514" s="233" t="str">
        <f>Translations!$B$687</f>
        <v>Bulgaria - Civil Aviation Administration</v>
      </c>
    </row>
    <row r="515" ht="12.75">
      <c r="A515" s="233" t="str">
        <f>Translations!$B$688</f>
        <v>Cambodia - Ministry of Public Works and Transport</v>
      </c>
    </row>
    <row r="516" ht="12.75">
      <c r="A516" s="233" t="str">
        <f>Translations!$B$689</f>
        <v>Canada - Canadian Transportation Agency</v>
      </c>
    </row>
    <row r="517" ht="12.75">
      <c r="A517" s="233" t="str">
        <f>Translations!$B$690</f>
        <v>Cape Verde - Agência de Aviação Civil (AAC)</v>
      </c>
    </row>
    <row r="518" ht="12.75">
      <c r="A518" s="233" t="str">
        <f>Translations!$B$691</f>
        <v>Cayman - Civil Aviation Authority (CAA) of the Cayman Islands</v>
      </c>
    </row>
    <row r="519" ht="12.75">
      <c r="A519" s="233" t="str">
        <f>Translations!$B$692</f>
        <v>Chile - Dirección General de Aeronáutica Civil</v>
      </c>
    </row>
    <row r="520" ht="12.75">
      <c r="A520" s="233" t="str">
        <f>Translations!$B$693</f>
        <v>China - Air Traffic Management Bureau (ATMB), General Administration of Civil Aviation of China</v>
      </c>
    </row>
    <row r="521" ht="12.75">
      <c r="A521" s="233" t="str">
        <f>Translations!$B$694</f>
        <v>Colombia - República de Colombia Aeronáutica Civil</v>
      </c>
    </row>
    <row r="522" ht="12.75">
      <c r="A522" s="233" t="str">
        <f>Translations!$B$695</f>
        <v>Costa Rica - Dirección General de Aviación Civil</v>
      </c>
    </row>
    <row r="523" ht="12.75">
      <c r="A523" s="233" t="str">
        <f>Translations!$B$696</f>
        <v>Croatia - Civil Aviation Authority</v>
      </c>
    </row>
    <row r="524" ht="12.75">
      <c r="A524" s="233" t="str">
        <f>Translations!$B$697</f>
        <v>Cuba - Instituto de Aeronáutica Civil de Cuba</v>
      </c>
    </row>
    <row r="525" ht="12.75">
      <c r="A525" s="233" t="str">
        <f>Translations!$B$698</f>
        <v>Cyprus - Department of Civil Aviation of Cyprus</v>
      </c>
    </row>
    <row r="526" ht="12.75">
      <c r="A526" s="233" t="str">
        <f>Translations!$B$699</f>
        <v>Czechia - Civil Aviation Authority</v>
      </c>
    </row>
    <row r="527" ht="12.75">
      <c r="A527" s="233" t="str">
        <f>Translations!$B$700</f>
        <v>Denmark - Civil Aviation Administration</v>
      </c>
    </row>
    <row r="528" ht="12.75">
      <c r="A528" s="233" t="str">
        <f>Translations!$B$1032</f>
        <v>Denmark - Danish Energy Agency</v>
      </c>
    </row>
    <row r="529" ht="12.75">
      <c r="A529" s="233" t="str">
        <f>Translations!$B$701</f>
        <v>Dominican Republic - Instituto Dominicano de Aviación Civil</v>
      </c>
    </row>
    <row r="530" ht="12.75">
      <c r="A530" s="233" t="str">
        <f>Translations!$B$702</f>
        <v>Ecuador - Dirección General de Aviación Civil del Ecuador</v>
      </c>
    </row>
    <row r="531" ht="12.75">
      <c r="A531" s="233" t="str">
        <f>Translations!$B$703</f>
        <v>Egypt - Ministry of Civil Aviation</v>
      </c>
    </row>
    <row r="532" ht="12.75">
      <c r="A532" s="233" t="str">
        <f>Translations!$B$704</f>
        <v>El Salvador - Autoridad de Aviación Civil – El Salvador</v>
      </c>
    </row>
    <row r="533" ht="12.75">
      <c r="A533" s="233" t="str">
        <f>Translations!$B$705</f>
        <v>Estonia - Estonian Civil Aviation Administration</v>
      </c>
    </row>
    <row r="534" ht="12.75">
      <c r="A534" s="233" t="str">
        <f>Translations!$B$706</f>
        <v>Fiji - Civil Aviation Authority</v>
      </c>
    </row>
    <row r="535" ht="12.75">
      <c r="A535" s="233" t="str">
        <f>Translations!$B$707</f>
        <v>Finland - Civil Aviation Authority</v>
      </c>
    </row>
    <row r="536" ht="12.75">
      <c r="A536" s="233" t="str">
        <f>Translations!$B$708</f>
        <v>France - Direction Générale de I' Aviation Civile (DGAC)</v>
      </c>
    </row>
    <row r="537" ht="12.75">
      <c r="A537" s="233" t="str">
        <f>Translations!$B$709</f>
        <v>Gambia - Gambia Civil Aviation Authority</v>
      </c>
    </row>
    <row r="538" ht="12.75">
      <c r="A538" s="234" t="str">
        <f>Translations!$B$1033</f>
        <v>Germany - Federal Aviation Office</v>
      </c>
    </row>
    <row r="539" ht="12.75">
      <c r="A539" s="233" t="str">
        <f>Translations!$B$711</f>
        <v>Ghana - Ghana Civil Aviation Authority</v>
      </c>
    </row>
    <row r="540" ht="12.75">
      <c r="A540" s="233" t="str">
        <f>Translations!$B$712</f>
        <v>Greece - Hellenic Civil Aviation Authority</v>
      </c>
    </row>
    <row r="541" ht="12.75">
      <c r="A541" s="233" t="str">
        <f>Translations!$B$713</f>
        <v>Hungary - Directorate for Air Transport</v>
      </c>
    </row>
    <row r="542" ht="12.75">
      <c r="A542" s="233" t="str">
        <f>Translations!$B$714</f>
        <v>Iceland - Civil Aviation Administration</v>
      </c>
    </row>
    <row r="543" ht="12.75">
      <c r="A543" s="233" t="str">
        <f>Translations!$B$715</f>
        <v>India - Directorate General of Civil Aviation</v>
      </c>
    </row>
    <row r="544" ht="12.75">
      <c r="A544" s="233" t="str">
        <f>Translations!$B$716</f>
        <v>Indonesia - Direktorat Jenderal Perhubungan Udara</v>
      </c>
    </row>
    <row r="545" ht="12.75">
      <c r="A545" s="233" t="str">
        <f>Translations!$B$717</f>
        <v>Iran, Islamic Republic of - Civil Aviation Organization of Iran</v>
      </c>
    </row>
    <row r="546" ht="12.75">
      <c r="A546" s="233" t="str">
        <f>Translations!$B$718</f>
        <v>Ireland - Irish Aviation Authority</v>
      </c>
    </row>
    <row r="547" ht="12.75">
      <c r="A547" s="234" t="str">
        <f>Translations!$B$831</f>
        <v>Ireland - Commission for Aviation Regulation</v>
      </c>
    </row>
    <row r="548" ht="12.75">
      <c r="A548" s="233" t="str">
        <f>Translations!$B$719</f>
        <v>Israel - Civil Aviation Authority</v>
      </c>
    </row>
    <row r="549" ht="12.75">
      <c r="A549" s="233" t="str">
        <f>Translations!$B$720</f>
        <v>Italy - Agenzia Nazionale della Sicurezza del Volo</v>
      </c>
    </row>
    <row r="550" ht="12.75">
      <c r="A550" s="233" t="str">
        <f>Translations!$B$721</f>
        <v>Jamaica - Civil Aviation Authority</v>
      </c>
    </row>
    <row r="551" ht="12.75">
      <c r="A551" s="233" t="str">
        <f>Translations!$B$722</f>
        <v>Japan - Ministry of Land, Infrastructure and Transport</v>
      </c>
    </row>
    <row r="552" ht="12.75">
      <c r="A552" s="233" t="str">
        <f>Translations!$B$723</f>
        <v>Jordan - Civil Aviation Regulatory Commission (CARC) (formerly called "Jordan Civil Aviation Authority (JCAA)")</v>
      </c>
    </row>
    <row r="553" ht="12.75">
      <c r="A553" s="233" t="str">
        <f>Translations!$B$724</f>
        <v>Kenya - Kenya Civil Aviation Authority</v>
      </c>
    </row>
    <row r="554" ht="12.75">
      <c r="A554" s="233" t="str">
        <f>Translations!$B$725</f>
        <v>Kuwait - Directorate General of Civil Aviation</v>
      </c>
    </row>
    <row r="555" ht="12.75">
      <c r="A555" s="233" t="str">
        <f>Translations!$B$726</f>
        <v>Latvia - Civil Aviation Agency</v>
      </c>
    </row>
    <row r="556" ht="12.75">
      <c r="A556" s="233" t="str">
        <f>Translations!$B$727</f>
        <v>Lebanon - Lebanese Civil Aviation Authority</v>
      </c>
    </row>
    <row r="557" ht="12.75">
      <c r="A557" s="233" t="str">
        <f>Translations!$B$728</f>
        <v>Libyan Arab Jamahiriya - Libyan Civil Aviation Authority</v>
      </c>
    </row>
    <row r="558" ht="12.75">
      <c r="A558" s="233" t="str">
        <f>Translations!$B$729</f>
        <v>Lithuania - Directorate of Civil Aviation</v>
      </c>
    </row>
    <row r="559" ht="12.75">
      <c r="A559" s="233" t="str">
        <f>Translations!$B$730</f>
        <v>Malaysia - Department of Civil Aviation</v>
      </c>
    </row>
    <row r="560" ht="12.75">
      <c r="A560" s="233" t="str">
        <f>Translations!$B$731</f>
        <v>Maldives - Civil Aviation Department</v>
      </c>
    </row>
    <row r="561" ht="12.75">
      <c r="A561" s="233" t="str">
        <f>Translations!$B$1011</f>
        <v>Malta - Transport Malta, Civil Aviation Directorate</v>
      </c>
    </row>
    <row r="562" ht="12.75">
      <c r="A562" s="233" t="str">
        <f>Translations!$B$733</f>
        <v>Mexico - Secretaría de Comunicaciones y Transportes</v>
      </c>
    </row>
    <row r="563" ht="12.75">
      <c r="A563" s="233" t="str">
        <f>Translations!$B$734</f>
        <v>Mongolia - Civil Aviation Authority</v>
      </c>
    </row>
    <row r="564" ht="12.75">
      <c r="A564" s="233" t="str">
        <f>Translations!$B$735</f>
        <v>Montenegro - Ministry Maritime Affairs, Transportation and Telecommunications</v>
      </c>
    </row>
    <row r="565" ht="12.75">
      <c r="A565" s="233" t="str">
        <f>Translations!$B$736</f>
        <v>Morocco - Ministère des Transports</v>
      </c>
    </row>
    <row r="566" ht="12.75">
      <c r="A566" s="233" t="str">
        <f>Translations!$B$737</f>
        <v>Namibia - Directorate of Civil Aviation (DCA Namibia)</v>
      </c>
    </row>
    <row r="567" ht="12.75">
      <c r="A567" s="233" t="str">
        <f>Translations!$B$738</f>
        <v>Nepal - Civil Aviation Authority of Nepal</v>
      </c>
    </row>
    <row r="568" ht="12.75">
      <c r="A568" s="233" t="str">
        <f>Translations!$B$739</f>
        <v>Netherlands - Directorate General of Civil Aviation and Freight Transport (DGTL)</v>
      </c>
    </row>
    <row r="569" ht="12.75">
      <c r="A569" s="233" t="str">
        <f>Translations!$B$740</f>
        <v>New Zealand - Airways Corporation of New Zealand</v>
      </c>
    </row>
    <row r="570" ht="12.75">
      <c r="A570" s="233" t="str">
        <f>Translations!$B$741</f>
        <v>Nicaragua - Instituto Nicaragüense de Aeronáutica Civíl</v>
      </c>
    </row>
    <row r="571" ht="12.75">
      <c r="A571" s="233" t="str">
        <f>Translations!$B$742</f>
        <v>Nigeria - Nigerian Civil Aviation Authority (NCAA)</v>
      </c>
    </row>
    <row r="572" ht="12.75">
      <c r="A572" s="233" t="str">
        <f>Translations!$B$743</f>
        <v>Norway - Civil Aviation Authority</v>
      </c>
    </row>
    <row r="573" ht="12.75">
      <c r="A573" s="233" t="str">
        <f>Translations!$B$744</f>
        <v>Oman - Directorate General of Civil Aviation and Meteorology</v>
      </c>
    </row>
    <row r="574" ht="12.75">
      <c r="A574" s="233" t="str">
        <f>Translations!$B$745</f>
        <v>Pakistan - Civil Aviation Authority</v>
      </c>
    </row>
    <row r="575" ht="12.75">
      <c r="A575" s="233" t="str">
        <f>Translations!$B$746</f>
        <v>Paraguay - Dirección Nacional de Aeronáutica Civil (DINAC)</v>
      </c>
    </row>
    <row r="576" ht="12.75">
      <c r="A576" s="233" t="str">
        <f>Translations!$B$747</f>
        <v>Peru - Dirección General de Aeronáutica Civil</v>
      </c>
    </row>
    <row r="577" ht="12.75">
      <c r="A577" s="233" t="str">
        <f>Translations!$B$748</f>
        <v>Philippines - Air Transportation Office (ATO)</v>
      </c>
    </row>
    <row r="578" ht="12.75">
      <c r="A578" s="233" t="str">
        <f>Translations!$B$749</f>
        <v>Poland - Civil Aviation Office</v>
      </c>
    </row>
    <row r="579" ht="12.75">
      <c r="A579" s="233" t="str">
        <f>Translations!$B$750</f>
        <v>Portugal - Instituto Nacional de Aviação Civil</v>
      </c>
    </row>
    <row r="580" ht="12.75">
      <c r="A580" s="233" t="str">
        <f>Translations!$B$751</f>
        <v>Republic of Korea - Ministry of Construction and Transportation</v>
      </c>
    </row>
    <row r="581" ht="12.75">
      <c r="A581" s="233" t="str">
        <f>Translations!$B$752</f>
        <v>Republic of Moldova - Civil Aviation Administration</v>
      </c>
    </row>
    <row r="582" ht="12.75">
      <c r="A582" s="233" t="str">
        <f>Translations!$B$753</f>
        <v>Romania - Romanian Civil Aeronautical Authority</v>
      </c>
    </row>
    <row r="583" ht="12.75">
      <c r="A583" s="233" t="str">
        <f>Translations!$B$754</f>
        <v>Russian Federation - State Civil Aviation Authority</v>
      </c>
    </row>
    <row r="584" ht="12.75">
      <c r="A584" s="233" t="str">
        <f>Translations!$B$755</f>
        <v>Saudi Arabia - Ministry of Defense and Aviation Presidency of Civil Aviation</v>
      </c>
    </row>
    <row r="585" ht="12.75">
      <c r="A585" s="233" t="str">
        <f>Translations!$B$756</f>
        <v>Serbia - Civil Aviation Directorate</v>
      </c>
    </row>
    <row r="586" ht="12.75">
      <c r="A586" s="233" t="str">
        <f>Translations!$B$757</f>
        <v>Seychelles - Directorate of Civil Aviation, Ministry of Tourism</v>
      </c>
    </row>
    <row r="587" ht="12.75">
      <c r="A587" s="233" t="str">
        <f>Translations!$B$758</f>
        <v>Singapore - Civil Aviation Authority of Singapore</v>
      </c>
    </row>
    <row r="588" ht="12.75">
      <c r="A588" s="233" t="str">
        <f>Translations!$B$759</f>
        <v>Slovakia - Civil Aviation Authority</v>
      </c>
    </row>
    <row r="589" ht="12.75">
      <c r="A589" s="233" t="str">
        <f>Translations!$B$760</f>
        <v>Slovenia - Civil Aviation Authority</v>
      </c>
    </row>
    <row r="590" ht="12.75">
      <c r="A590" s="233" t="str">
        <f>Translations!$B$761</f>
        <v>Somalia - Civil Aviation Caretaker Authority for Somalia</v>
      </c>
    </row>
    <row r="591" ht="12.75">
      <c r="A591" s="233" t="str">
        <f>Translations!$B$762</f>
        <v>South Africa - Civil Aviation Authority</v>
      </c>
    </row>
    <row r="592" ht="12.75">
      <c r="A592" s="233" t="str">
        <f>Translations!$B$763</f>
        <v>Spain - Ministerio de Fomento, Civil Aviation</v>
      </c>
    </row>
    <row r="593" ht="12.75">
      <c r="A593" s="233" t="str">
        <f>Translations!$B$764</f>
        <v>Sri Lanka - Civil Aviation Authority</v>
      </c>
    </row>
    <row r="594" ht="12.75">
      <c r="A594" s="233" t="str">
        <f>Translations!$B$765</f>
        <v>Sudan - Civil Aviation Authority</v>
      </c>
    </row>
    <row r="595" ht="12.75">
      <c r="A595" s="233" t="str">
        <f>Translations!$B$766</f>
        <v>Suriname - Civil Aviation Department of Suriname</v>
      </c>
    </row>
    <row r="596" ht="12.75">
      <c r="A596" s="233" t="str">
        <f>Translations!$B$767</f>
        <v>Sweden - Swedish Civil Aviation Authority</v>
      </c>
    </row>
    <row r="597" ht="12.75">
      <c r="A597" s="233" t="str">
        <f>Translations!$B$768</f>
        <v>Switzerland - Federal Office for Civil Aviation (FOCA)</v>
      </c>
    </row>
    <row r="598" ht="12.75">
      <c r="A598" s="233" t="str">
        <f>Translations!$B$769</f>
        <v>Thailand - Department of Civil Aviation</v>
      </c>
    </row>
    <row r="599" spans="1:3" ht="12.75">
      <c r="A599" s="233" t="str">
        <f>Translations!$B$770</f>
        <v>North Macedonia - Civil Aviation Administration</v>
      </c>
      <c r="C599" s="130"/>
    </row>
    <row r="600" ht="12.75">
      <c r="A600" s="233" t="str">
        <f>Translations!$B$771</f>
        <v>Tonga - Ministry of Civil Aviation</v>
      </c>
    </row>
    <row r="601" ht="12.75">
      <c r="A601" s="233" t="str">
        <f>Translations!$B$772</f>
        <v>Trinidad and Tobago - Civil Aviation Authority</v>
      </c>
    </row>
    <row r="602" ht="12.75">
      <c r="A602" s="233" t="str">
        <f>Translations!$B$773</f>
        <v>Tunisia - Office de l'aviation civile et des aéroports</v>
      </c>
    </row>
    <row r="603" ht="12.75">
      <c r="A603" s="233" t="str">
        <f>Translations!$B$774</f>
        <v>Turkey - Directorate General of Civil Aviation</v>
      </c>
    </row>
    <row r="604" ht="12.75">
      <c r="A604" s="233" t="str">
        <f>Translations!$B$775</f>
        <v>Uganda - Civil Aviation Authority</v>
      </c>
    </row>
    <row r="605" ht="12.75">
      <c r="A605" s="233" t="str">
        <f>Translations!$B$776</f>
        <v>Ukraine - Civil Aviation Authority</v>
      </c>
    </row>
    <row r="606" ht="12.75">
      <c r="A606" s="403" t="str">
        <f>Translations!$B$777</f>
        <v>United Kingdom Civil Aviation Authority</v>
      </c>
    </row>
    <row r="607" ht="12.75">
      <c r="A607" s="233" t="str">
        <f>Translations!$B$778</f>
        <v>United Arab Emirates - General Civil Aviation Authority (GCAA)</v>
      </c>
    </row>
    <row r="608" ht="12.75">
      <c r="A608" s="233" t="str">
        <f>Translations!$B$779</f>
        <v>United Republic of Tanzania - Tanzania Civil Aviation Authority (TCAA)</v>
      </c>
    </row>
    <row r="609" ht="12.75">
      <c r="A609" s="233" t="str">
        <f>Translations!$B$780</f>
        <v>United States - Federal Aviation Administration</v>
      </c>
    </row>
    <row r="610" ht="12.75">
      <c r="A610" s="233" t="str">
        <f>Translations!$B$781</f>
        <v>Uruguay - Dirección Nacional de Aviación Civil e Infraestructura Aeronáutica (DINACIA)</v>
      </c>
    </row>
    <row r="611" ht="12.75">
      <c r="A611" s="233" t="str">
        <f>Translations!$B$782</f>
        <v>Vanuatu - Vanuatu Civil Aviation Authority</v>
      </c>
    </row>
    <row r="612" ht="12.75">
      <c r="A612" s="233" t="str">
        <f>Translations!$B$783</f>
        <v>Yemen - Civil Aviation and Meteorological Authority (CAMA)</v>
      </c>
    </row>
    <row r="613" ht="12.75">
      <c r="A613" s="233" t="str">
        <f>Translations!$B$784</f>
        <v>Zambia - Department of Civil Aviation</v>
      </c>
    </row>
    <row r="617" ht="12.75">
      <c r="A617" s="232" t="s">
        <v>1076</v>
      </c>
    </row>
    <row r="618" spans="1:3" ht="12.75">
      <c r="A618" s="404" t="str">
        <f>Translations!$B$1034</f>
        <v>Emissions Estimation Tool</v>
      </c>
      <c r="C618" s="130"/>
    </row>
    <row r="619" ht="12.75">
      <c r="A619" s="404" t="str">
        <f>Translations!$B$1013</f>
        <v>Fuel Use Method</v>
      </c>
    </row>
    <row r="620" ht="12.75">
      <c r="A620" s="404" t="str">
        <f>Translations!$B$1014</f>
        <v>Combination of both methods</v>
      </c>
    </row>
    <row r="622" ht="12.75">
      <c r="A622" s="232" t="s">
        <v>1077</v>
      </c>
    </row>
    <row r="623" ht="12.75">
      <c r="A623" s="404" t="str">
        <f>Translations!$B$1015</f>
        <v>Great Circle Distance</v>
      </c>
    </row>
    <row r="624" ht="12.75">
      <c r="A624" s="404" t="str">
        <f>Translations!$B$1016</f>
        <v>Block time</v>
      </c>
    </row>
    <row r="626" ht="12.75">
      <c r="A626" s="232" t="s">
        <v>1106</v>
      </c>
    </row>
    <row r="627" ht="12.75">
      <c r="A627" s="240" t="str">
        <f>Translations!$B$368</f>
        <v>Please select</v>
      </c>
    </row>
    <row r="628" ht="12.75">
      <c r="A628" s="240"/>
    </row>
    <row r="629" ht="12.75">
      <c r="A629" s="404" t="str">
        <f>Translations!$B$1012</f>
        <v>ICAO CERT</v>
      </c>
    </row>
    <row r="632" ht="12.75">
      <c r="A632" s="235" t="s">
        <v>1183</v>
      </c>
    </row>
    <row r="633" ht="12.75">
      <c r="A633" s="240" t="str">
        <f>Translations!$B$368</f>
        <v>Please select</v>
      </c>
    </row>
    <row r="634" ht="12.75">
      <c r="A634" s="234" t="str">
        <f>Translations!$B$1017</f>
        <v>Actual density</v>
      </c>
    </row>
    <row r="635" ht="12.75">
      <c r="A635" s="233" t="str">
        <f>Translations!$B$660</f>
        <v>Standard value (0.8kg/litre)</v>
      </c>
    </row>
  </sheetData>
  <sheetProtection sheet="1" objects="1" scenarios="1" formatCells="0" formatColumns="0" formatRows="0" insertColumns="0" insertRows="0"/>
  <printOptions/>
  <pageMargins left="0.787401575" right="0.787401575" top="0.984251969" bottom="0.984251969" header="0.5" footer="0.5"/>
  <pageSetup fitToHeight="10" fitToWidth="1" horizontalDpi="600" verticalDpi="600" orientation="landscape" paperSize="9" scale="58"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1:C2"/>
  <sheetViews>
    <sheetView zoomScalePageLayoutView="0" workbookViewId="0" topLeftCell="A1">
      <selection activeCell="A2" sqref="A2"/>
    </sheetView>
  </sheetViews>
  <sheetFormatPr defaultColWidth="9.140625" defaultRowHeight="12.75"/>
  <cols>
    <col min="1" max="1" width="26.28125" style="17" customWidth="1"/>
    <col min="2" max="2" width="9.140625" style="17" customWidth="1"/>
    <col min="3" max="3" width="58.7109375" style="17" customWidth="1"/>
    <col min="4" max="16384" width="9.140625" style="17" customWidth="1"/>
  </cols>
  <sheetData>
    <row r="1" spans="1:3" ht="12.75">
      <c r="A1" s="176" t="s">
        <v>785</v>
      </c>
      <c r="B1" s="176" t="s">
        <v>1231</v>
      </c>
      <c r="C1" s="176" t="s">
        <v>786</v>
      </c>
    </row>
    <row r="2" spans="1:3" ht="12.75">
      <c r="A2" s="130"/>
      <c r="B2" s="130"/>
      <c r="C2" s="130"/>
    </row>
  </sheetData>
  <sheetProtection sheet="1" objects="1" scenarios="1" formatCells="0" formatColumns="0" formatRows="0" insertColumns="0" inser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C1034"/>
  <sheetViews>
    <sheetView zoomScale="130" zoomScaleNormal="130" zoomScalePageLayoutView="0" workbookViewId="0" topLeftCell="A1">
      <pane xSplit="1" ySplit="1" topLeftCell="B1027" activePane="bottomRight" state="frozen"/>
      <selection pane="topLeft" activeCell="A1" sqref="A1"/>
      <selection pane="topRight" activeCell="B1" sqref="B1"/>
      <selection pane="bottomLeft" activeCell="A2" sqref="A2"/>
      <selection pane="bottomRight" activeCell="A1035" sqref="A1035"/>
    </sheetView>
  </sheetViews>
  <sheetFormatPr defaultColWidth="9.140625" defaultRowHeight="12.75"/>
  <cols>
    <col min="1" max="1" width="8.28125" style="449" customWidth="1"/>
    <col min="2" max="2" width="92.28125" style="463" customWidth="1"/>
    <col min="3" max="3" width="76.140625" style="449" customWidth="1"/>
    <col min="4" max="16384" width="9.140625" style="449" customWidth="1"/>
  </cols>
  <sheetData>
    <row r="1" spans="1:3" ht="14.25">
      <c r="A1" s="446"/>
      <c r="B1" s="447" t="s">
        <v>832</v>
      </c>
      <c r="C1" s="448" t="s">
        <v>833</v>
      </c>
    </row>
    <row r="2" spans="1:2" ht="24">
      <c r="A2" s="308">
        <v>1</v>
      </c>
      <c r="B2" s="318" t="s">
        <v>716</v>
      </c>
    </row>
    <row r="3" spans="1:2" ht="17.25">
      <c r="A3" s="308">
        <v>2</v>
      </c>
      <c r="B3" s="275" t="s">
        <v>266</v>
      </c>
    </row>
    <row r="4" spans="1:2" ht="12.75">
      <c r="A4" s="308">
        <v>3</v>
      </c>
      <c r="B4" s="319" t="s">
        <v>267</v>
      </c>
    </row>
    <row r="5" spans="1:2" ht="12.75">
      <c r="A5" s="308">
        <v>4</v>
      </c>
      <c r="B5" s="319" t="s">
        <v>919</v>
      </c>
    </row>
    <row r="6" spans="1:2" ht="12.75">
      <c r="A6" s="308">
        <v>5</v>
      </c>
      <c r="B6" s="319" t="s">
        <v>268</v>
      </c>
    </row>
    <row r="7" spans="1:2" ht="12.75">
      <c r="A7" s="308">
        <v>6</v>
      </c>
      <c r="B7" s="319" t="s">
        <v>708</v>
      </c>
    </row>
    <row r="8" spans="1:2" ht="12.75">
      <c r="A8" s="308">
        <v>7</v>
      </c>
      <c r="B8" s="319" t="s">
        <v>147</v>
      </c>
    </row>
    <row r="9" spans="1:2" ht="12.75">
      <c r="A9" s="308" t="s">
        <v>1232</v>
      </c>
      <c r="B9" s="319" t="s">
        <v>722</v>
      </c>
    </row>
    <row r="10" spans="1:2" ht="12.75">
      <c r="A10" s="308">
        <v>9</v>
      </c>
      <c r="B10" s="319" t="s">
        <v>717</v>
      </c>
    </row>
    <row r="11" spans="1:2" ht="12.75">
      <c r="A11" s="308" t="s">
        <v>1232</v>
      </c>
      <c r="B11" s="319" t="s">
        <v>718</v>
      </c>
    </row>
    <row r="12" spans="1:2" ht="12.75">
      <c r="A12" s="308">
        <v>11</v>
      </c>
      <c r="B12" s="319" t="s">
        <v>719</v>
      </c>
    </row>
    <row r="13" spans="1:2" ht="12.75">
      <c r="A13" s="308" t="s">
        <v>1232</v>
      </c>
      <c r="B13" s="319" t="s">
        <v>720</v>
      </c>
    </row>
    <row r="14" spans="1:2" ht="12.75">
      <c r="A14" s="308">
        <v>13</v>
      </c>
      <c r="B14" s="319" t="s">
        <v>721</v>
      </c>
    </row>
    <row r="15" spans="1:2" ht="12.75">
      <c r="A15" s="308">
        <v>14</v>
      </c>
      <c r="B15" s="319" t="s">
        <v>242</v>
      </c>
    </row>
    <row r="16" spans="1:2" ht="12.75">
      <c r="A16" s="308">
        <v>15</v>
      </c>
      <c r="B16" s="319" t="s">
        <v>248</v>
      </c>
    </row>
    <row r="17" spans="1:2" ht="12.75">
      <c r="A17" s="308">
        <v>16</v>
      </c>
      <c r="B17" s="319" t="s">
        <v>739</v>
      </c>
    </row>
    <row r="18" spans="1:2" ht="12.75">
      <c r="A18" s="308">
        <v>17</v>
      </c>
      <c r="B18" s="319" t="s">
        <v>262</v>
      </c>
    </row>
    <row r="19" spans="1:2" ht="12.75">
      <c r="A19" s="308">
        <v>18</v>
      </c>
      <c r="B19" s="319" t="s">
        <v>246</v>
      </c>
    </row>
    <row r="20" spans="1:2" ht="12.75">
      <c r="A20" s="308">
        <v>19</v>
      </c>
      <c r="B20" s="319" t="s">
        <v>146</v>
      </c>
    </row>
    <row r="21" spans="1:2" ht="12.75">
      <c r="A21" s="308">
        <v>20</v>
      </c>
      <c r="B21" s="3" t="s">
        <v>129</v>
      </c>
    </row>
    <row r="22" spans="1:2" ht="12.75">
      <c r="A22" s="308">
        <v>21</v>
      </c>
      <c r="B22" s="293" t="s">
        <v>831</v>
      </c>
    </row>
    <row r="23" spans="1:2" ht="12.75">
      <c r="A23" s="308">
        <v>22</v>
      </c>
      <c r="B23" s="271" t="s">
        <v>856</v>
      </c>
    </row>
    <row r="24" spans="1:2" ht="12.75">
      <c r="A24" s="308">
        <v>23</v>
      </c>
      <c r="B24" s="294" t="s">
        <v>855</v>
      </c>
    </row>
    <row r="25" spans="1:2" ht="27" thickBot="1">
      <c r="A25" s="308">
        <v>24</v>
      </c>
      <c r="B25" s="3" t="s">
        <v>226</v>
      </c>
    </row>
    <row r="26" spans="1:2" ht="13.5" thickBot="1">
      <c r="A26" s="308">
        <v>25</v>
      </c>
      <c r="B26" s="295" t="s">
        <v>227</v>
      </c>
    </row>
    <row r="27" spans="1:2" ht="26.25">
      <c r="A27" s="308">
        <v>26</v>
      </c>
      <c r="B27" s="295" t="s">
        <v>228</v>
      </c>
    </row>
    <row r="28" spans="1:2" ht="13.5" thickBot="1">
      <c r="A28" s="308">
        <v>27</v>
      </c>
      <c r="B28" s="3" t="s">
        <v>128</v>
      </c>
    </row>
    <row r="29" spans="1:2" ht="12.75">
      <c r="A29" s="308">
        <v>28</v>
      </c>
      <c r="B29" s="320" t="s">
        <v>124</v>
      </c>
    </row>
    <row r="30" spans="1:2" ht="12.75">
      <c r="A30" s="308">
        <v>29</v>
      </c>
      <c r="B30" s="321" t="s">
        <v>127</v>
      </c>
    </row>
    <row r="31" spans="1:2" ht="12.75">
      <c r="A31" s="308">
        <v>30</v>
      </c>
      <c r="B31" s="321" t="s">
        <v>125</v>
      </c>
    </row>
    <row r="32" spans="1:2" ht="13.5" thickBot="1">
      <c r="A32" s="308">
        <v>31</v>
      </c>
      <c r="B32" s="322" t="s">
        <v>126</v>
      </c>
    </row>
    <row r="33" spans="1:2" ht="17.25">
      <c r="A33" s="308">
        <v>32</v>
      </c>
      <c r="B33" s="296" t="s">
        <v>269</v>
      </c>
    </row>
    <row r="34" spans="1:2" ht="52.5">
      <c r="A34" s="308" t="s">
        <v>1232</v>
      </c>
      <c r="B34" s="269" t="s">
        <v>867</v>
      </c>
    </row>
    <row r="35" spans="1:2" ht="12.75">
      <c r="A35" s="308" t="s">
        <v>1232</v>
      </c>
      <c r="B35" s="294" t="s">
        <v>868</v>
      </c>
    </row>
    <row r="36" spans="1:2" ht="12.75">
      <c r="A36" s="308" t="s">
        <v>1232</v>
      </c>
      <c r="B36" s="319" t="s">
        <v>869</v>
      </c>
    </row>
    <row r="37" spans="1:2" ht="26.25">
      <c r="A37" s="308">
        <v>36</v>
      </c>
      <c r="B37" s="294" t="s">
        <v>1016</v>
      </c>
    </row>
    <row r="38" spans="1:2" ht="12.75">
      <c r="A38" s="308" t="s">
        <v>1232</v>
      </c>
      <c r="B38" s="379" t="s">
        <v>1017</v>
      </c>
    </row>
    <row r="39" spans="1:2" ht="26.25">
      <c r="A39" s="308">
        <v>38</v>
      </c>
      <c r="B39" s="294" t="s">
        <v>870</v>
      </c>
    </row>
    <row r="40" spans="1:2" ht="39">
      <c r="A40" s="308">
        <v>39</v>
      </c>
      <c r="B40" s="309" t="s">
        <v>874</v>
      </c>
    </row>
    <row r="41" spans="1:2" ht="12.75">
      <c r="A41" s="308">
        <v>40</v>
      </c>
      <c r="B41" s="294" t="s">
        <v>871</v>
      </c>
    </row>
    <row r="42" spans="1:2" ht="66">
      <c r="A42" s="308">
        <v>41</v>
      </c>
      <c r="B42" s="309" t="s">
        <v>872</v>
      </c>
    </row>
    <row r="43" spans="1:2" ht="66">
      <c r="A43" s="308">
        <v>42</v>
      </c>
      <c r="B43" s="294" t="s">
        <v>875</v>
      </c>
    </row>
    <row r="44" spans="1:2" ht="12.75">
      <c r="A44" s="308">
        <v>43</v>
      </c>
      <c r="B44" s="294" t="s">
        <v>873</v>
      </c>
    </row>
    <row r="45" spans="1:2" ht="12.75">
      <c r="A45" s="308">
        <v>44</v>
      </c>
      <c r="B45" s="319" t="s">
        <v>751</v>
      </c>
    </row>
    <row r="46" spans="1:2" ht="66">
      <c r="A46" s="308" t="s">
        <v>1232</v>
      </c>
      <c r="B46" s="269" t="s">
        <v>876</v>
      </c>
    </row>
    <row r="47" spans="1:2" ht="39">
      <c r="A47" s="308" t="s">
        <v>1232</v>
      </c>
      <c r="B47" s="76" t="s">
        <v>877</v>
      </c>
    </row>
    <row r="48" spans="1:2" ht="15">
      <c r="A48" s="308">
        <v>47</v>
      </c>
      <c r="B48" s="272" t="s">
        <v>151</v>
      </c>
    </row>
    <row r="49" spans="1:2" ht="52.5">
      <c r="A49" s="308" t="s">
        <v>1232</v>
      </c>
      <c r="B49" s="76" t="s">
        <v>174</v>
      </c>
    </row>
    <row r="50" spans="1:2" ht="26.25">
      <c r="A50" s="308">
        <v>49</v>
      </c>
      <c r="B50" s="271" t="s">
        <v>925</v>
      </c>
    </row>
    <row r="51" spans="1:2" ht="26.25">
      <c r="A51" s="308">
        <v>50</v>
      </c>
      <c r="B51" s="271" t="s">
        <v>800</v>
      </c>
    </row>
    <row r="52" spans="1:2" ht="39">
      <c r="A52" s="308">
        <v>51</v>
      </c>
      <c r="B52" s="269" t="s">
        <v>879</v>
      </c>
    </row>
    <row r="53" spans="1:2" ht="12.75">
      <c r="A53" s="308">
        <v>52</v>
      </c>
      <c r="B53" s="294" t="s">
        <v>878</v>
      </c>
    </row>
    <row r="54" spans="1:2" ht="12.75">
      <c r="A54" s="308">
        <v>53</v>
      </c>
      <c r="B54" s="271" t="s">
        <v>218</v>
      </c>
    </row>
    <row r="55" spans="1:2" ht="12.75">
      <c r="A55" s="308">
        <v>54</v>
      </c>
      <c r="B55" s="297" t="s">
        <v>152</v>
      </c>
    </row>
    <row r="56" spans="1:2" ht="78.75">
      <c r="A56" s="308">
        <v>55</v>
      </c>
      <c r="B56" s="269" t="s">
        <v>880</v>
      </c>
    </row>
    <row r="57" spans="1:2" ht="78.75">
      <c r="A57" s="308">
        <v>56</v>
      </c>
      <c r="B57" s="269" t="s">
        <v>881</v>
      </c>
    </row>
    <row r="58" spans="1:2" ht="26.25">
      <c r="A58" s="308">
        <v>57</v>
      </c>
      <c r="B58" s="269" t="s">
        <v>278</v>
      </c>
    </row>
    <row r="59" spans="1:2" ht="26.25">
      <c r="A59" s="308">
        <v>58</v>
      </c>
      <c r="B59" s="271" t="s">
        <v>153</v>
      </c>
    </row>
    <row r="60" spans="1:2" ht="78.75">
      <c r="A60" s="308">
        <v>59</v>
      </c>
      <c r="B60" s="76" t="s">
        <v>1224</v>
      </c>
    </row>
    <row r="61" spans="1:2" ht="15">
      <c r="A61" s="308">
        <v>60</v>
      </c>
      <c r="B61" s="270" t="s">
        <v>154</v>
      </c>
    </row>
    <row r="62" spans="1:2" ht="12.75">
      <c r="A62" s="308">
        <v>61</v>
      </c>
      <c r="B62" s="76" t="s">
        <v>155</v>
      </c>
    </row>
    <row r="63" spans="1:2" ht="12.75">
      <c r="A63" s="308">
        <v>62</v>
      </c>
      <c r="B63" s="294" t="s">
        <v>157</v>
      </c>
    </row>
    <row r="64" spans="1:2" ht="12.75">
      <c r="A64" s="308">
        <v>63</v>
      </c>
      <c r="B64" s="319" t="s">
        <v>156</v>
      </c>
    </row>
    <row r="65" spans="1:2" ht="12.75">
      <c r="A65" s="308">
        <v>64</v>
      </c>
      <c r="B65" s="294" t="s">
        <v>158</v>
      </c>
    </row>
    <row r="66" spans="1:2" ht="12.75">
      <c r="A66" s="308">
        <v>65</v>
      </c>
      <c r="B66" s="319" t="s">
        <v>882</v>
      </c>
    </row>
    <row r="67" spans="1:2" ht="12.75">
      <c r="A67" s="308">
        <v>66</v>
      </c>
      <c r="B67" s="269" t="s">
        <v>164</v>
      </c>
    </row>
    <row r="68" spans="1:2" ht="12.75">
      <c r="A68" s="308">
        <v>67</v>
      </c>
      <c r="B68" s="319" t="s">
        <v>750</v>
      </c>
    </row>
    <row r="69" spans="1:2" ht="12.75">
      <c r="A69" s="308">
        <v>68</v>
      </c>
      <c r="B69" s="294" t="s">
        <v>159</v>
      </c>
    </row>
    <row r="70" spans="1:2" ht="12.75">
      <c r="A70" s="308">
        <v>69</v>
      </c>
      <c r="B70" s="76" t="s">
        <v>160</v>
      </c>
    </row>
    <row r="71" spans="1:2" ht="12.75">
      <c r="A71" s="308">
        <v>70</v>
      </c>
      <c r="B71" s="323" t="s">
        <v>161</v>
      </c>
    </row>
    <row r="72" spans="1:2" ht="12.75">
      <c r="A72" s="308">
        <v>71</v>
      </c>
      <c r="B72" s="271" t="s">
        <v>162</v>
      </c>
    </row>
    <row r="73" spans="1:2" ht="12.75">
      <c r="A73" s="308">
        <v>72</v>
      </c>
      <c r="B73" s="323" t="s">
        <v>163</v>
      </c>
    </row>
    <row r="74" spans="1:2" ht="15">
      <c r="A74" s="308">
        <v>73</v>
      </c>
      <c r="B74" s="270" t="s">
        <v>165</v>
      </c>
    </row>
    <row r="75" spans="1:2" ht="66">
      <c r="A75" s="308">
        <v>74</v>
      </c>
      <c r="B75" s="271" t="s">
        <v>166</v>
      </c>
    </row>
    <row r="76" spans="1:2" ht="39">
      <c r="A76" s="308">
        <v>75</v>
      </c>
      <c r="B76" s="271" t="s">
        <v>724</v>
      </c>
    </row>
    <row r="77" spans="1:2" ht="52.5">
      <c r="A77" s="308">
        <v>76</v>
      </c>
      <c r="B77" s="271" t="s">
        <v>801</v>
      </c>
    </row>
    <row r="78" spans="1:2" ht="12.75">
      <c r="A78" s="308">
        <v>77</v>
      </c>
      <c r="B78" s="298" t="s">
        <v>723</v>
      </c>
    </row>
    <row r="79" spans="1:2" ht="12.75">
      <c r="A79" s="308">
        <v>78</v>
      </c>
      <c r="B79" s="268" t="s">
        <v>167</v>
      </c>
    </row>
    <row r="80" spans="1:2" ht="12.75">
      <c r="A80" s="308">
        <v>79</v>
      </c>
      <c r="B80" s="279" t="s">
        <v>168</v>
      </c>
    </row>
    <row r="81" spans="1:2" ht="12.75">
      <c r="A81" s="308">
        <v>80</v>
      </c>
      <c r="B81" s="299" t="s">
        <v>169</v>
      </c>
    </row>
    <row r="82" spans="1:2" ht="26.25">
      <c r="A82" s="308">
        <v>81</v>
      </c>
      <c r="B82" s="279" t="s">
        <v>171</v>
      </c>
    </row>
    <row r="83" spans="1:2" ht="12.75">
      <c r="A83" s="308">
        <v>82</v>
      </c>
      <c r="B83" s="300" t="s">
        <v>885</v>
      </c>
    </row>
    <row r="84" spans="1:2" ht="12.75">
      <c r="A84" s="308">
        <v>83</v>
      </c>
      <c r="B84" s="300" t="s">
        <v>883</v>
      </c>
    </row>
    <row r="85" spans="1:2" ht="12.75">
      <c r="A85" s="308">
        <v>84</v>
      </c>
      <c r="B85" s="300" t="s">
        <v>884</v>
      </c>
    </row>
    <row r="86" spans="1:2" ht="12.75">
      <c r="A86" s="308">
        <v>85</v>
      </c>
      <c r="B86" s="279" t="s">
        <v>180</v>
      </c>
    </row>
    <row r="87" spans="1:2" ht="15">
      <c r="A87" s="308">
        <v>86</v>
      </c>
      <c r="B87" s="270" t="s">
        <v>279</v>
      </c>
    </row>
    <row r="88" spans="1:2" ht="17.25">
      <c r="A88" s="308">
        <v>87</v>
      </c>
      <c r="B88" s="324" t="s">
        <v>857</v>
      </c>
    </row>
    <row r="89" spans="1:2" ht="15">
      <c r="A89" s="308">
        <v>88</v>
      </c>
      <c r="B89" s="325" t="s">
        <v>270</v>
      </c>
    </row>
    <row r="90" spans="1:2" ht="20.25">
      <c r="A90" s="308">
        <v>89</v>
      </c>
      <c r="B90" s="31" t="s">
        <v>858</v>
      </c>
    </row>
    <row r="91" spans="1:2" ht="30">
      <c r="A91" s="308">
        <v>90</v>
      </c>
      <c r="B91" s="31" t="s">
        <v>889</v>
      </c>
    </row>
    <row r="92" spans="1:2" ht="20.25">
      <c r="A92" s="308">
        <v>91</v>
      </c>
      <c r="B92" s="31" t="s">
        <v>859</v>
      </c>
    </row>
    <row r="93" spans="1:2" ht="40.5">
      <c r="A93" s="308">
        <v>92</v>
      </c>
      <c r="B93" s="31" t="s">
        <v>890</v>
      </c>
    </row>
    <row r="94" spans="1:2" ht="12.75">
      <c r="A94" s="308">
        <v>93</v>
      </c>
      <c r="B94" s="35" t="s">
        <v>706</v>
      </c>
    </row>
    <row r="95" spans="1:2" ht="12.75">
      <c r="A95" s="308">
        <v>94</v>
      </c>
      <c r="B95" s="35" t="s">
        <v>860</v>
      </c>
    </row>
    <row r="96" spans="1:2" ht="12.75">
      <c r="A96" s="308">
        <v>95</v>
      </c>
      <c r="B96" s="35" t="s">
        <v>861</v>
      </c>
    </row>
    <row r="97" spans="1:2" ht="20.25">
      <c r="A97" s="308">
        <v>96</v>
      </c>
      <c r="B97" s="35" t="s">
        <v>707</v>
      </c>
    </row>
    <row r="98" spans="1:2" ht="12.75">
      <c r="A98" s="308">
        <v>97</v>
      </c>
      <c r="B98" s="273" t="s">
        <v>886</v>
      </c>
    </row>
    <row r="99" spans="1:2" ht="34.5">
      <c r="A99" s="308">
        <v>98</v>
      </c>
      <c r="B99" s="275" t="s">
        <v>272</v>
      </c>
    </row>
    <row r="100" spans="1:2" ht="15">
      <c r="A100" s="308">
        <v>99</v>
      </c>
      <c r="B100" s="312" t="s">
        <v>256</v>
      </c>
    </row>
    <row r="101" spans="1:2" ht="12.75">
      <c r="A101" s="308">
        <v>100</v>
      </c>
      <c r="B101" s="268" t="s">
        <v>709</v>
      </c>
    </row>
    <row r="102" spans="1:2" ht="26.25">
      <c r="A102" s="308">
        <v>101</v>
      </c>
      <c r="B102" s="316" t="s">
        <v>658</v>
      </c>
    </row>
    <row r="103" spans="1:2" ht="12.75">
      <c r="A103" s="308">
        <v>102</v>
      </c>
      <c r="B103" s="99" t="s">
        <v>131</v>
      </c>
    </row>
    <row r="104" spans="1:2" ht="12.75">
      <c r="A104" s="308">
        <v>103</v>
      </c>
      <c r="B104" s="268" t="s">
        <v>130</v>
      </c>
    </row>
    <row r="105" spans="1:2" ht="12.75">
      <c r="A105" s="308" t="s">
        <v>1232</v>
      </c>
      <c r="B105" s="99" t="s">
        <v>666</v>
      </c>
    </row>
    <row r="106" spans="1:2" ht="12.75">
      <c r="A106" s="308">
        <v>105</v>
      </c>
      <c r="B106" s="268" t="s">
        <v>136</v>
      </c>
    </row>
    <row r="107" spans="1:2" ht="40.5">
      <c r="A107" s="308">
        <v>106</v>
      </c>
      <c r="B107" s="99" t="s">
        <v>891</v>
      </c>
    </row>
    <row r="108" spans="1:2" ht="12.75">
      <c r="A108" s="308">
        <v>107</v>
      </c>
      <c r="B108" s="268" t="s">
        <v>135</v>
      </c>
    </row>
    <row r="109" spans="1:2" ht="20.25">
      <c r="A109" s="308">
        <v>108</v>
      </c>
      <c r="B109" s="274" t="s">
        <v>273</v>
      </c>
    </row>
    <row r="110" spans="1:2" ht="12.75">
      <c r="A110" s="308">
        <v>109</v>
      </c>
      <c r="B110" s="310" t="s">
        <v>892</v>
      </c>
    </row>
    <row r="111" spans="1:2" ht="12.75">
      <c r="A111" s="308">
        <v>110</v>
      </c>
      <c r="B111" s="286" t="s">
        <v>893</v>
      </c>
    </row>
    <row r="112" spans="1:2" ht="12.75">
      <c r="A112" s="308">
        <v>111</v>
      </c>
      <c r="B112" s="319" t="s">
        <v>150</v>
      </c>
    </row>
    <row r="113" spans="1:2" ht="26.25">
      <c r="A113" s="308">
        <v>112</v>
      </c>
      <c r="B113" s="268" t="s">
        <v>710</v>
      </c>
    </row>
    <row r="114" spans="1:2" ht="20.25">
      <c r="A114" s="308" t="s">
        <v>1232</v>
      </c>
      <c r="B114" s="99" t="s">
        <v>183</v>
      </c>
    </row>
    <row r="115" spans="1:2" ht="26.25">
      <c r="A115" s="308">
        <v>114</v>
      </c>
      <c r="B115" s="268" t="s">
        <v>711</v>
      </c>
    </row>
    <row r="116" spans="1:2" ht="20.25">
      <c r="A116" s="308">
        <v>115</v>
      </c>
      <c r="B116" s="99" t="s">
        <v>142</v>
      </c>
    </row>
    <row r="117" spans="1:2" ht="26.25">
      <c r="A117" s="308">
        <v>116</v>
      </c>
      <c r="B117" s="268" t="s">
        <v>662</v>
      </c>
    </row>
    <row r="118" spans="1:2" ht="39">
      <c r="A118" s="308">
        <v>117</v>
      </c>
      <c r="B118" s="316" t="s">
        <v>660</v>
      </c>
    </row>
    <row r="119" spans="1:2" ht="20.25">
      <c r="A119" s="308" t="s">
        <v>1232</v>
      </c>
      <c r="B119" s="99" t="s">
        <v>195</v>
      </c>
    </row>
    <row r="120" spans="1:2" ht="12.75">
      <c r="A120" s="308" t="s">
        <v>1232</v>
      </c>
      <c r="B120" s="268" t="s">
        <v>295</v>
      </c>
    </row>
    <row r="121" spans="1:2" ht="12.75">
      <c r="A121" s="308">
        <v>120</v>
      </c>
      <c r="B121" s="99" t="s">
        <v>194</v>
      </c>
    </row>
    <row r="122" spans="1:2" ht="12.75">
      <c r="A122" s="308" t="s">
        <v>1232</v>
      </c>
      <c r="B122" s="268" t="s">
        <v>187</v>
      </c>
    </row>
    <row r="123" spans="1:2" ht="20.25">
      <c r="A123" s="308">
        <v>122</v>
      </c>
      <c r="B123" s="99" t="s">
        <v>193</v>
      </c>
    </row>
    <row r="124" spans="1:2" ht="26.25">
      <c r="A124" s="308">
        <v>123</v>
      </c>
      <c r="B124" s="268" t="s">
        <v>172</v>
      </c>
    </row>
    <row r="125" spans="1:2" ht="12.75">
      <c r="A125" s="308">
        <v>124</v>
      </c>
      <c r="B125" s="311" t="s">
        <v>656</v>
      </c>
    </row>
    <row r="126" spans="1:2" ht="12.75">
      <c r="A126" s="308">
        <v>125</v>
      </c>
      <c r="B126" s="311" t="s">
        <v>196</v>
      </c>
    </row>
    <row r="127" spans="1:2" ht="12.75">
      <c r="A127" s="308">
        <v>126</v>
      </c>
      <c r="B127" s="311" t="s">
        <v>175</v>
      </c>
    </row>
    <row r="128" spans="1:2" ht="12.75">
      <c r="A128" s="308">
        <v>127</v>
      </c>
      <c r="B128" s="311" t="s">
        <v>657</v>
      </c>
    </row>
    <row r="129" spans="1:2" ht="12.75">
      <c r="A129" s="308">
        <v>128</v>
      </c>
      <c r="B129" s="268" t="s">
        <v>197</v>
      </c>
    </row>
    <row r="130" spans="1:2" ht="12.75">
      <c r="A130" s="308">
        <v>129</v>
      </c>
      <c r="B130" s="311" t="s">
        <v>198</v>
      </c>
    </row>
    <row r="131" spans="1:2" ht="12.75">
      <c r="A131" s="308">
        <v>130</v>
      </c>
      <c r="B131" s="311" t="s">
        <v>199</v>
      </c>
    </row>
    <row r="132" spans="1:2" ht="12.75">
      <c r="A132" s="308">
        <v>131</v>
      </c>
      <c r="B132" s="311" t="s">
        <v>200</v>
      </c>
    </row>
    <row r="133" spans="1:2" ht="12.75">
      <c r="A133" s="308">
        <v>132</v>
      </c>
      <c r="B133" s="311" t="s">
        <v>201</v>
      </c>
    </row>
    <row r="134" spans="1:2" ht="12.75">
      <c r="A134" s="308">
        <v>133</v>
      </c>
      <c r="B134" s="311" t="s">
        <v>202</v>
      </c>
    </row>
    <row r="135" spans="1:2" ht="12.75">
      <c r="A135" s="308">
        <v>134</v>
      </c>
      <c r="B135" s="311" t="s">
        <v>203</v>
      </c>
    </row>
    <row r="136" spans="1:2" ht="12.75">
      <c r="A136" s="308">
        <v>135</v>
      </c>
      <c r="B136" s="311" t="s">
        <v>241</v>
      </c>
    </row>
    <row r="137" spans="1:2" ht="26.25">
      <c r="A137" s="308" t="s">
        <v>1232</v>
      </c>
      <c r="B137" s="268" t="s">
        <v>219</v>
      </c>
    </row>
    <row r="138" spans="1:2" ht="26.25">
      <c r="A138" s="308">
        <v>137</v>
      </c>
      <c r="B138" s="268" t="s">
        <v>206</v>
      </c>
    </row>
    <row r="139" spans="1:2" ht="30">
      <c r="A139" s="308">
        <v>138</v>
      </c>
      <c r="B139" s="301" t="s">
        <v>894</v>
      </c>
    </row>
    <row r="140" spans="1:2" ht="26.25">
      <c r="A140" s="308">
        <v>139</v>
      </c>
      <c r="B140" s="326" t="s">
        <v>145</v>
      </c>
    </row>
    <row r="141" spans="1:2" ht="12.75">
      <c r="A141" s="308" t="s">
        <v>1232</v>
      </c>
      <c r="B141" s="268" t="s">
        <v>205</v>
      </c>
    </row>
    <row r="142" spans="1:2" ht="20.25">
      <c r="A142" s="308">
        <v>141</v>
      </c>
      <c r="B142" s="301" t="s">
        <v>926</v>
      </c>
    </row>
    <row r="143" spans="1:2" ht="12.75">
      <c r="A143" s="308">
        <v>142</v>
      </c>
      <c r="B143" s="311" t="s">
        <v>296</v>
      </c>
    </row>
    <row r="144" spans="1:2" ht="12.75">
      <c r="A144" s="308">
        <v>143</v>
      </c>
      <c r="B144" s="301" t="s">
        <v>209</v>
      </c>
    </row>
    <row r="145" spans="1:2" ht="12.75">
      <c r="A145" s="308">
        <v>144</v>
      </c>
      <c r="B145" s="311" t="s">
        <v>297</v>
      </c>
    </row>
    <row r="146" spans="1:2" ht="12.75">
      <c r="A146" s="308">
        <v>145</v>
      </c>
      <c r="B146" s="311" t="s">
        <v>298</v>
      </c>
    </row>
    <row r="147" spans="1:2" ht="12.75">
      <c r="A147" s="308">
        <v>146</v>
      </c>
      <c r="B147" s="327" t="s">
        <v>659</v>
      </c>
    </row>
    <row r="148" spans="1:2" ht="15">
      <c r="A148" s="308">
        <v>147</v>
      </c>
      <c r="B148" s="312" t="s">
        <v>712</v>
      </c>
    </row>
    <row r="149" spans="1:2" ht="12.75">
      <c r="A149" s="308">
        <v>148</v>
      </c>
      <c r="B149" s="268" t="s">
        <v>240</v>
      </c>
    </row>
    <row r="150" spans="1:2" ht="20.25">
      <c r="A150" s="308">
        <v>149</v>
      </c>
      <c r="B150" s="301" t="s">
        <v>713</v>
      </c>
    </row>
    <row r="151" spans="1:2" ht="12.75">
      <c r="A151" s="308">
        <v>150</v>
      </c>
      <c r="B151" s="268" t="s">
        <v>696</v>
      </c>
    </row>
    <row r="152" spans="1:2" ht="12.75">
      <c r="A152" s="308">
        <v>151</v>
      </c>
      <c r="B152" s="268" t="s">
        <v>697</v>
      </c>
    </row>
    <row r="153" spans="1:2" ht="12.75">
      <c r="A153" s="308">
        <v>152</v>
      </c>
      <c r="B153" s="268" t="s">
        <v>698</v>
      </c>
    </row>
    <row r="154" spans="1:2" ht="12.75">
      <c r="A154" s="308">
        <v>153</v>
      </c>
      <c r="B154" s="268" t="s">
        <v>211</v>
      </c>
    </row>
    <row r="155" spans="1:2" ht="12.75">
      <c r="A155" s="308">
        <v>154</v>
      </c>
      <c r="B155" s="268" t="s">
        <v>212</v>
      </c>
    </row>
    <row r="156" spans="1:2" ht="12.75">
      <c r="A156" s="308">
        <v>155</v>
      </c>
      <c r="B156" s="268" t="s">
        <v>213</v>
      </c>
    </row>
    <row r="157" spans="1:2" ht="12.75">
      <c r="A157" s="308">
        <v>156</v>
      </c>
      <c r="B157" s="268" t="s">
        <v>214</v>
      </c>
    </row>
    <row r="158" spans="1:2" ht="12.75">
      <c r="A158" s="308">
        <v>157</v>
      </c>
      <c r="B158" s="319" t="s">
        <v>796</v>
      </c>
    </row>
    <row r="159" spans="1:2" ht="12.75">
      <c r="A159" s="308">
        <v>158</v>
      </c>
      <c r="B159" s="268" t="s">
        <v>23</v>
      </c>
    </row>
    <row r="160" spans="1:2" ht="52.5">
      <c r="A160" s="308">
        <v>159</v>
      </c>
      <c r="B160" s="271" t="s">
        <v>714</v>
      </c>
    </row>
    <row r="161" spans="1:2" ht="20.25">
      <c r="A161" s="308">
        <v>160</v>
      </c>
      <c r="B161" s="301" t="s">
        <v>5</v>
      </c>
    </row>
    <row r="162" spans="1:2" ht="12.75">
      <c r="A162" s="308">
        <v>161</v>
      </c>
      <c r="B162" s="3" t="s">
        <v>699</v>
      </c>
    </row>
    <row r="163" spans="1:2" ht="12.75">
      <c r="A163" s="308">
        <v>162</v>
      </c>
      <c r="B163" s="3" t="s">
        <v>700</v>
      </c>
    </row>
    <row r="164" spans="1:2" ht="12.75">
      <c r="A164" s="308">
        <v>163</v>
      </c>
      <c r="B164" s="3" t="s">
        <v>701</v>
      </c>
    </row>
    <row r="165" spans="1:2" ht="12.75">
      <c r="A165" s="308">
        <v>164</v>
      </c>
      <c r="B165" s="3" t="s">
        <v>702</v>
      </c>
    </row>
    <row r="166" spans="1:2" ht="12.75">
      <c r="A166" s="308">
        <v>165</v>
      </c>
      <c r="B166" s="3" t="s">
        <v>703</v>
      </c>
    </row>
    <row r="167" spans="1:2" ht="12.75">
      <c r="A167" s="308">
        <v>166</v>
      </c>
      <c r="B167" s="3" t="s">
        <v>704</v>
      </c>
    </row>
    <row r="168" spans="1:2" ht="12.75">
      <c r="A168" s="308">
        <v>167</v>
      </c>
      <c r="B168" s="328" t="s">
        <v>923</v>
      </c>
    </row>
    <row r="169" spans="1:2" ht="17.25">
      <c r="A169" s="308">
        <v>168</v>
      </c>
      <c r="B169" s="275" t="s">
        <v>143</v>
      </c>
    </row>
    <row r="170" spans="1:2" ht="15">
      <c r="A170" s="308">
        <v>169</v>
      </c>
      <c r="B170" s="312" t="s">
        <v>293</v>
      </c>
    </row>
    <row r="171" spans="1:2" ht="15">
      <c r="A171" s="308">
        <v>170</v>
      </c>
      <c r="B171" s="313" t="s">
        <v>215</v>
      </c>
    </row>
    <row r="172" spans="1:2" ht="12.75">
      <c r="A172" s="308">
        <v>171</v>
      </c>
      <c r="B172" s="268" t="s">
        <v>715</v>
      </c>
    </row>
    <row r="173" spans="1:2" ht="30">
      <c r="A173" s="308" t="s">
        <v>1232</v>
      </c>
      <c r="B173" s="276" t="s">
        <v>216</v>
      </c>
    </row>
    <row r="174" spans="1:2" ht="20.25">
      <c r="A174" s="308">
        <v>173</v>
      </c>
      <c r="B174" s="276" t="s">
        <v>217</v>
      </c>
    </row>
    <row r="175" spans="1:2" ht="20.25">
      <c r="A175" s="308">
        <v>174</v>
      </c>
      <c r="B175" s="276" t="s">
        <v>802</v>
      </c>
    </row>
    <row r="176" spans="1:2" ht="30">
      <c r="A176" s="308">
        <v>175</v>
      </c>
      <c r="B176" s="276" t="s">
        <v>927</v>
      </c>
    </row>
    <row r="177" spans="1:2" ht="12.75">
      <c r="A177" s="308">
        <v>176</v>
      </c>
      <c r="B177" s="268" t="s">
        <v>705</v>
      </c>
    </row>
    <row r="178" spans="1:2" ht="30">
      <c r="A178" s="308">
        <v>177</v>
      </c>
      <c r="B178" s="289" t="s">
        <v>732</v>
      </c>
    </row>
    <row r="179" spans="1:2" ht="20.25">
      <c r="A179" s="308">
        <v>178</v>
      </c>
      <c r="B179" s="289" t="s">
        <v>733</v>
      </c>
    </row>
    <row r="180" spans="1:2" ht="20.25">
      <c r="A180" s="308">
        <v>179</v>
      </c>
      <c r="B180" s="287" t="s">
        <v>735</v>
      </c>
    </row>
    <row r="181" spans="1:2" ht="20.25">
      <c r="A181" s="308">
        <v>180</v>
      </c>
      <c r="B181" s="287" t="s">
        <v>730</v>
      </c>
    </row>
    <row r="182" spans="1:2" ht="20.25">
      <c r="A182" s="308">
        <v>181</v>
      </c>
      <c r="B182" s="287" t="s">
        <v>731</v>
      </c>
    </row>
    <row r="183" spans="1:2" ht="12.75">
      <c r="A183" s="308">
        <v>182</v>
      </c>
      <c r="B183" s="287" t="s">
        <v>727</v>
      </c>
    </row>
    <row r="184" spans="1:2" ht="12.75">
      <c r="A184" s="308">
        <v>183</v>
      </c>
      <c r="B184" s="287" t="s">
        <v>728</v>
      </c>
    </row>
    <row r="185" spans="1:2" ht="12.75">
      <c r="A185" s="308">
        <v>184</v>
      </c>
      <c r="B185" s="287" t="s">
        <v>729</v>
      </c>
    </row>
    <row r="186" spans="1:2" ht="30">
      <c r="A186" s="308">
        <v>185</v>
      </c>
      <c r="B186" s="277" t="s">
        <v>895</v>
      </c>
    </row>
    <row r="187" spans="1:2" ht="12.75">
      <c r="A187" s="308">
        <v>186</v>
      </c>
      <c r="B187" s="278" t="s">
        <v>896</v>
      </c>
    </row>
    <row r="188" spans="1:2" ht="12.75">
      <c r="A188" s="308">
        <v>187</v>
      </c>
      <c r="B188" s="268" t="s">
        <v>220</v>
      </c>
    </row>
    <row r="189" spans="1:2" ht="20.25">
      <c r="A189" s="308">
        <v>188</v>
      </c>
      <c r="B189" s="329" t="s">
        <v>134</v>
      </c>
    </row>
    <row r="190" spans="1:2" ht="20.25">
      <c r="A190" s="308">
        <v>189</v>
      </c>
      <c r="B190" s="287" t="s">
        <v>734</v>
      </c>
    </row>
    <row r="191" spans="1:2" ht="12.75">
      <c r="A191" s="308" t="s">
        <v>1232</v>
      </c>
      <c r="B191" s="319" t="s">
        <v>897</v>
      </c>
    </row>
    <row r="192" spans="1:2" ht="26.25">
      <c r="A192" s="308" t="s">
        <v>1232</v>
      </c>
      <c r="B192" s="268" t="s">
        <v>664</v>
      </c>
    </row>
    <row r="193" spans="1:2" ht="20.25">
      <c r="A193" s="308" t="s">
        <v>1232</v>
      </c>
      <c r="B193" s="301" t="s">
        <v>280</v>
      </c>
    </row>
    <row r="194" spans="1:2" ht="12.75">
      <c r="A194" s="308">
        <v>193</v>
      </c>
      <c r="B194" s="302" t="s">
        <v>898</v>
      </c>
    </row>
    <row r="195" spans="1:2" ht="12.75">
      <c r="A195" s="308">
        <v>194</v>
      </c>
      <c r="B195" s="302" t="s">
        <v>899</v>
      </c>
    </row>
    <row r="196" spans="1:2" ht="66">
      <c r="A196" s="308">
        <v>195</v>
      </c>
      <c r="B196" s="316" t="s">
        <v>661</v>
      </c>
    </row>
    <row r="197" spans="1:2" ht="12.75">
      <c r="A197" s="308">
        <v>196</v>
      </c>
      <c r="B197" s="302" t="s">
        <v>900</v>
      </c>
    </row>
    <row r="198" spans="1:2" ht="12.75">
      <c r="A198" s="308">
        <v>197</v>
      </c>
      <c r="B198" s="302" t="s">
        <v>901</v>
      </c>
    </row>
    <row r="199" spans="1:2" ht="12.75">
      <c r="A199" s="308">
        <v>198</v>
      </c>
      <c r="B199" s="302" t="s">
        <v>902</v>
      </c>
    </row>
    <row r="200" spans="1:2" ht="12.75">
      <c r="A200" s="308">
        <v>199</v>
      </c>
      <c r="B200" s="302" t="s">
        <v>903</v>
      </c>
    </row>
    <row r="201" spans="1:2" ht="26.25">
      <c r="A201" s="308">
        <v>200</v>
      </c>
      <c r="B201" s="268" t="s">
        <v>665</v>
      </c>
    </row>
    <row r="202" spans="1:2" ht="20.25">
      <c r="A202" s="308">
        <v>201</v>
      </c>
      <c r="B202" s="206" t="s">
        <v>928</v>
      </c>
    </row>
    <row r="203" spans="1:2" ht="26.25">
      <c r="A203" s="308" t="s">
        <v>1232</v>
      </c>
      <c r="B203" s="268" t="s">
        <v>667</v>
      </c>
    </row>
    <row r="204" spans="1:2" ht="20.25">
      <c r="A204" s="308" t="s">
        <v>1232</v>
      </c>
      <c r="B204" s="206" t="s">
        <v>247</v>
      </c>
    </row>
    <row r="205" spans="1:2" ht="15">
      <c r="A205" s="308">
        <v>204</v>
      </c>
      <c r="B205" s="268" t="s">
        <v>1052</v>
      </c>
    </row>
    <row r="206" spans="1:2" ht="12.75">
      <c r="A206" s="308" t="s">
        <v>1232</v>
      </c>
      <c r="B206" s="276" t="s">
        <v>740</v>
      </c>
    </row>
    <row r="207" spans="1:2" ht="12.75">
      <c r="A207" s="308">
        <v>206</v>
      </c>
      <c r="B207" s="330" t="s">
        <v>738</v>
      </c>
    </row>
    <row r="208" spans="1:2" ht="15">
      <c r="A208" s="308" t="s">
        <v>1232</v>
      </c>
      <c r="B208" s="312" t="s">
        <v>737</v>
      </c>
    </row>
    <row r="209" spans="1:2" ht="42">
      <c r="A209" s="308">
        <v>208</v>
      </c>
      <c r="B209" s="3" t="s">
        <v>513</v>
      </c>
    </row>
    <row r="210" spans="1:2" ht="30">
      <c r="A210" s="308">
        <v>209</v>
      </c>
      <c r="B210" s="276" t="s">
        <v>904</v>
      </c>
    </row>
    <row r="211" spans="1:2" ht="12.75">
      <c r="A211" s="308" t="s">
        <v>1232</v>
      </c>
      <c r="B211" s="319" t="s">
        <v>905</v>
      </c>
    </row>
    <row r="212" spans="1:2" ht="26.25">
      <c r="A212" s="308">
        <v>211</v>
      </c>
      <c r="B212" s="3" t="s">
        <v>937</v>
      </c>
    </row>
    <row r="213" spans="1:2" ht="26.25">
      <c r="A213" s="308" t="s">
        <v>1232</v>
      </c>
      <c r="B213" s="281" t="s">
        <v>938</v>
      </c>
    </row>
    <row r="214" spans="1:2" ht="33">
      <c r="A214" s="308" t="s">
        <v>1232</v>
      </c>
      <c r="B214" s="280" t="s">
        <v>355</v>
      </c>
    </row>
    <row r="215" spans="1:2" ht="12.75">
      <c r="A215" s="308" t="s">
        <v>1232</v>
      </c>
      <c r="B215" s="319" t="s">
        <v>736</v>
      </c>
    </row>
    <row r="216" spans="1:2" ht="21">
      <c r="A216" s="308">
        <v>215</v>
      </c>
      <c r="B216" s="331" t="s">
        <v>790</v>
      </c>
    </row>
    <row r="217" spans="1:2" ht="12.75">
      <c r="A217" s="308" t="s">
        <v>1232</v>
      </c>
      <c r="B217" s="319" t="s">
        <v>688</v>
      </c>
    </row>
    <row r="218" spans="1:2" ht="12.75">
      <c r="A218" s="308">
        <v>217</v>
      </c>
      <c r="B218" s="281" t="s">
        <v>791</v>
      </c>
    </row>
    <row r="219" spans="1:2" ht="30">
      <c r="A219" s="308" t="s">
        <v>1232</v>
      </c>
      <c r="B219" s="284" t="s">
        <v>22</v>
      </c>
    </row>
    <row r="220" spans="1:2" ht="12.75">
      <c r="A220" s="308">
        <v>219</v>
      </c>
      <c r="B220" s="332" t="s">
        <v>741</v>
      </c>
    </row>
    <row r="221" spans="1:2" ht="39">
      <c r="A221" s="308">
        <v>220</v>
      </c>
      <c r="B221" s="333" t="s">
        <v>742</v>
      </c>
    </row>
    <row r="222" spans="1:2" ht="12.75">
      <c r="A222" s="308">
        <v>221</v>
      </c>
      <c r="B222" s="332" t="s">
        <v>743</v>
      </c>
    </row>
    <row r="223" spans="1:2" ht="39">
      <c r="A223" s="308">
        <v>222</v>
      </c>
      <c r="B223" s="332" t="s">
        <v>744</v>
      </c>
    </row>
    <row r="224" spans="1:2" ht="12.75">
      <c r="A224" s="308">
        <v>223</v>
      </c>
      <c r="B224" s="289" t="s">
        <v>274</v>
      </c>
    </row>
    <row r="225" spans="1:2" ht="12.75">
      <c r="A225" s="308">
        <v>224</v>
      </c>
      <c r="B225" s="287" t="s">
        <v>745</v>
      </c>
    </row>
    <row r="226" spans="1:2" ht="12.75">
      <c r="A226" s="308">
        <v>225</v>
      </c>
      <c r="B226" s="289" t="s">
        <v>746</v>
      </c>
    </row>
    <row r="227" spans="1:2" ht="12.75">
      <c r="A227" s="308">
        <v>226</v>
      </c>
      <c r="B227" s="289" t="s">
        <v>747</v>
      </c>
    </row>
    <row r="228" spans="1:2" ht="12.75">
      <c r="A228" s="308" t="s">
        <v>1232</v>
      </c>
      <c r="B228" s="334" t="s">
        <v>748</v>
      </c>
    </row>
    <row r="229" spans="1:2" ht="26.25">
      <c r="A229" s="308">
        <v>228</v>
      </c>
      <c r="B229" s="281" t="s">
        <v>803</v>
      </c>
    </row>
    <row r="230" spans="1:2" ht="26.25" customHeight="1">
      <c r="A230" s="308" t="s">
        <v>1232</v>
      </c>
      <c r="B230" s="316" t="s">
        <v>749</v>
      </c>
    </row>
    <row r="231" spans="1:2" ht="26.25">
      <c r="A231" s="308">
        <v>230</v>
      </c>
      <c r="B231" s="268" t="s">
        <v>929</v>
      </c>
    </row>
    <row r="232" spans="1:2" ht="40.5">
      <c r="A232" s="308" t="s">
        <v>1232</v>
      </c>
      <c r="B232" s="335" t="s">
        <v>776</v>
      </c>
    </row>
    <row r="233" spans="1:2" ht="12.75">
      <c r="A233" s="308">
        <v>232</v>
      </c>
      <c r="B233" s="336" t="s">
        <v>1084</v>
      </c>
    </row>
    <row r="234" spans="1:2" ht="26.25">
      <c r="A234" s="308">
        <v>233</v>
      </c>
      <c r="B234" s="281" t="s">
        <v>752</v>
      </c>
    </row>
    <row r="235" spans="1:2" ht="20.25">
      <c r="A235" s="308" t="s">
        <v>1232</v>
      </c>
      <c r="B235" s="284" t="s">
        <v>753</v>
      </c>
    </row>
    <row r="236" spans="1:2" ht="26.25">
      <c r="A236" s="308" t="s">
        <v>1232</v>
      </c>
      <c r="B236" s="3" t="s">
        <v>754</v>
      </c>
    </row>
    <row r="237" spans="1:2" ht="20.25">
      <c r="A237" s="308" t="s">
        <v>1232</v>
      </c>
      <c r="B237" s="284" t="s">
        <v>755</v>
      </c>
    </row>
    <row r="238" spans="1:2" ht="12.75">
      <c r="A238" s="308">
        <v>237</v>
      </c>
      <c r="B238" s="289" t="s">
        <v>28</v>
      </c>
    </row>
    <row r="239" spans="1:2" ht="12.75">
      <c r="A239" s="308">
        <v>238</v>
      </c>
      <c r="B239" s="287" t="s">
        <v>275</v>
      </c>
    </row>
    <row r="240" spans="1:2" ht="12.75">
      <c r="A240" s="308">
        <v>239</v>
      </c>
      <c r="B240" s="287" t="s">
        <v>276</v>
      </c>
    </row>
    <row r="241" spans="1:2" ht="12.75">
      <c r="A241" s="308">
        <v>240</v>
      </c>
      <c r="B241" s="337" t="s">
        <v>24</v>
      </c>
    </row>
    <row r="242" spans="1:2" ht="12.75">
      <c r="A242" s="308" t="s">
        <v>1232</v>
      </c>
      <c r="B242" s="330" t="s">
        <v>663</v>
      </c>
    </row>
    <row r="243" spans="1:2" ht="26.25">
      <c r="A243" s="308" t="s">
        <v>1232</v>
      </c>
      <c r="B243" s="281" t="s">
        <v>758</v>
      </c>
    </row>
    <row r="244" spans="1:2" ht="20.25">
      <c r="A244" s="308" t="s">
        <v>1232</v>
      </c>
      <c r="B244" s="284" t="s">
        <v>759</v>
      </c>
    </row>
    <row r="245" spans="1:2" ht="26.25">
      <c r="A245" s="308">
        <v>244</v>
      </c>
      <c r="B245" s="3" t="s">
        <v>25</v>
      </c>
    </row>
    <row r="246" spans="1:2" ht="40.5">
      <c r="A246" s="308">
        <v>245</v>
      </c>
      <c r="B246" s="206" t="s">
        <v>26</v>
      </c>
    </row>
    <row r="247" spans="1:2" ht="12.75">
      <c r="A247" s="308">
        <v>246</v>
      </c>
      <c r="B247" s="289" t="s">
        <v>760</v>
      </c>
    </row>
    <row r="248" spans="1:2" ht="12.75">
      <c r="A248" s="308">
        <v>247</v>
      </c>
      <c r="B248" s="289" t="s">
        <v>761</v>
      </c>
    </row>
    <row r="249" spans="1:2" ht="12.75">
      <c r="A249" s="308">
        <v>248</v>
      </c>
      <c r="B249" s="287" t="s">
        <v>762</v>
      </c>
    </row>
    <row r="250" spans="1:2" ht="15">
      <c r="A250" s="308" t="s">
        <v>1232</v>
      </c>
      <c r="B250" s="312" t="s">
        <v>763</v>
      </c>
    </row>
    <row r="251" spans="1:2" ht="26.25">
      <c r="A251" s="308" t="s">
        <v>1232</v>
      </c>
      <c r="B251" s="3" t="s">
        <v>31</v>
      </c>
    </row>
    <row r="252" spans="1:2" ht="40.5">
      <c r="A252" s="308" t="s">
        <v>1232</v>
      </c>
      <c r="B252" s="284" t="s">
        <v>906</v>
      </c>
    </row>
    <row r="253" spans="1:2" ht="12.75">
      <c r="A253" s="308" t="s">
        <v>1232</v>
      </c>
      <c r="B253" s="303" t="s">
        <v>27</v>
      </c>
    </row>
    <row r="254" spans="1:2" ht="12.75">
      <c r="A254" s="308" t="s">
        <v>1232</v>
      </c>
      <c r="B254" s="304" t="s">
        <v>764</v>
      </c>
    </row>
    <row r="255" spans="1:2" ht="12.75">
      <c r="A255" s="308" t="s">
        <v>1232</v>
      </c>
      <c r="B255" s="287" t="s">
        <v>765</v>
      </c>
    </row>
    <row r="256" spans="1:2" ht="30">
      <c r="A256" s="308" t="s">
        <v>1232</v>
      </c>
      <c r="B256" s="287" t="s">
        <v>766</v>
      </c>
    </row>
    <row r="257" spans="1:2" ht="12.75">
      <c r="A257" s="308" t="s">
        <v>1232</v>
      </c>
      <c r="B257" s="287" t="s">
        <v>277</v>
      </c>
    </row>
    <row r="258" spans="1:2" ht="26.25">
      <c r="A258" s="308" t="s">
        <v>1232</v>
      </c>
      <c r="B258" s="268" t="s">
        <v>767</v>
      </c>
    </row>
    <row r="259" spans="1:2" ht="30">
      <c r="A259" s="308" t="s">
        <v>1232</v>
      </c>
      <c r="B259" s="206" t="s">
        <v>907</v>
      </c>
    </row>
    <row r="260" spans="1:2" ht="12.75">
      <c r="A260" s="308" t="s">
        <v>1232</v>
      </c>
      <c r="B260" s="305" t="s">
        <v>768</v>
      </c>
    </row>
    <row r="261" spans="1:2" ht="12.75">
      <c r="A261" s="308" t="s">
        <v>1232</v>
      </c>
      <c r="B261" s="306" t="s">
        <v>769</v>
      </c>
    </row>
    <row r="262" spans="1:2" ht="12.75">
      <c r="A262" s="308" t="s">
        <v>1232</v>
      </c>
      <c r="B262" s="307" t="s">
        <v>770</v>
      </c>
    </row>
    <row r="263" spans="1:2" ht="26.25">
      <c r="A263" s="308" t="s">
        <v>1232</v>
      </c>
      <c r="B263" s="268" t="s">
        <v>771</v>
      </c>
    </row>
    <row r="264" spans="1:2" ht="33">
      <c r="A264" s="308" t="s">
        <v>1232</v>
      </c>
      <c r="B264" s="162" t="s">
        <v>930</v>
      </c>
    </row>
    <row r="265" spans="1:2" ht="30">
      <c r="A265" s="308" t="s">
        <v>1232</v>
      </c>
      <c r="B265" s="162" t="s">
        <v>1013</v>
      </c>
    </row>
    <row r="266" spans="1:2" ht="13.5" thickBot="1">
      <c r="A266" s="308" t="s">
        <v>1232</v>
      </c>
      <c r="B266" s="338" t="s">
        <v>772</v>
      </c>
    </row>
    <row r="267" spans="1:2" ht="13.5" thickBot="1">
      <c r="A267" s="308" t="s">
        <v>1232</v>
      </c>
      <c r="B267" s="338" t="s">
        <v>674</v>
      </c>
    </row>
    <row r="268" spans="1:2" ht="13.5" thickBot="1">
      <c r="A268" s="308" t="s">
        <v>1232</v>
      </c>
      <c r="B268" s="339" t="s">
        <v>673</v>
      </c>
    </row>
    <row r="269" spans="1:2" ht="13.5" thickBot="1">
      <c r="A269" s="308" t="s">
        <v>1232</v>
      </c>
      <c r="B269" s="340" t="s">
        <v>773</v>
      </c>
    </row>
    <row r="270" spans="1:2" ht="13.5" thickBot="1">
      <c r="A270" s="308" t="s">
        <v>1232</v>
      </c>
      <c r="B270" s="340" t="s">
        <v>676</v>
      </c>
    </row>
    <row r="271" spans="1:2" ht="13.5" thickBot="1">
      <c r="A271" s="308" t="s">
        <v>1232</v>
      </c>
      <c r="B271" s="339" t="s">
        <v>675</v>
      </c>
    </row>
    <row r="272" spans="1:2" ht="12.75">
      <c r="A272" s="308" t="s">
        <v>1232</v>
      </c>
      <c r="B272" s="341" t="s">
        <v>774</v>
      </c>
    </row>
    <row r="273" spans="1:2" ht="12.75">
      <c r="A273" s="308">
        <v>272</v>
      </c>
      <c r="B273" s="342" t="s">
        <v>669</v>
      </c>
    </row>
    <row r="274" spans="1:2" ht="12.75">
      <c r="A274" s="308">
        <v>273</v>
      </c>
      <c r="B274" s="302" t="s">
        <v>670</v>
      </c>
    </row>
    <row r="275" spans="1:2" ht="13.5" thickBot="1">
      <c r="A275" s="308">
        <v>274</v>
      </c>
      <c r="B275" s="343" t="s">
        <v>671</v>
      </c>
    </row>
    <row r="276" spans="1:2" ht="13.5" thickBot="1">
      <c r="A276" s="308" t="s">
        <v>1232</v>
      </c>
      <c r="B276" s="344" t="s">
        <v>672</v>
      </c>
    </row>
    <row r="277" spans="1:2" ht="12.75">
      <c r="A277" s="308" t="s">
        <v>1232</v>
      </c>
      <c r="B277" s="345" t="s">
        <v>780</v>
      </c>
    </row>
    <row r="278" spans="1:2" ht="12.75">
      <c r="A278" s="308" t="s">
        <v>1232</v>
      </c>
      <c r="B278" s="346" t="s">
        <v>677</v>
      </c>
    </row>
    <row r="279" spans="1:2" ht="12.75">
      <c r="A279" s="308" t="s">
        <v>1232</v>
      </c>
      <c r="B279" s="319" t="s">
        <v>9</v>
      </c>
    </row>
    <row r="280" spans="1:2" ht="12.75">
      <c r="A280" s="308" t="s">
        <v>1232</v>
      </c>
      <c r="B280" s="347" t="s">
        <v>678</v>
      </c>
    </row>
    <row r="281" spans="1:2" ht="26.25">
      <c r="A281" s="308" t="s">
        <v>1232</v>
      </c>
      <c r="B281" s="3" t="s">
        <v>281</v>
      </c>
    </row>
    <row r="282" spans="1:2" ht="12.75">
      <c r="A282" s="308" t="s">
        <v>1232</v>
      </c>
      <c r="B282" s="301" t="s">
        <v>8</v>
      </c>
    </row>
    <row r="283" spans="1:2" ht="12.75">
      <c r="A283" s="308">
        <v>282</v>
      </c>
      <c r="B283" s="301" t="s">
        <v>692</v>
      </c>
    </row>
    <row r="284" spans="1:2" ht="26.25">
      <c r="A284" s="308" t="s">
        <v>1232</v>
      </c>
      <c r="B284" s="281" t="s">
        <v>680</v>
      </c>
    </row>
    <row r="285" spans="1:2" ht="30">
      <c r="A285" s="308" t="s">
        <v>1232</v>
      </c>
      <c r="B285" s="206" t="s">
        <v>288</v>
      </c>
    </row>
    <row r="286" spans="1:2" ht="39">
      <c r="A286" s="308">
        <v>285</v>
      </c>
      <c r="B286" s="281" t="s">
        <v>681</v>
      </c>
    </row>
    <row r="287" spans="1:2" ht="12.75">
      <c r="A287" s="308">
        <v>286</v>
      </c>
      <c r="B287" s="206" t="s">
        <v>289</v>
      </c>
    </row>
    <row r="288" spans="1:2" ht="26.25">
      <c r="A288" s="308" t="s">
        <v>1232</v>
      </c>
      <c r="B288" s="282" t="s">
        <v>781</v>
      </c>
    </row>
    <row r="289" spans="1:2" ht="12.75">
      <c r="A289" s="308">
        <v>288</v>
      </c>
      <c r="B289" s="287" t="s">
        <v>782</v>
      </c>
    </row>
    <row r="290" spans="1:2" ht="21">
      <c r="A290" s="308" t="s">
        <v>1232</v>
      </c>
      <c r="B290" s="287" t="s">
        <v>792</v>
      </c>
    </row>
    <row r="291" spans="1:2" ht="12.75">
      <c r="A291" s="308">
        <v>290</v>
      </c>
      <c r="B291" s="287" t="s">
        <v>783</v>
      </c>
    </row>
    <row r="292" spans="1:2" ht="26.25">
      <c r="A292" s="308">
        <v>291</v>
      </c>
      <c r="B292" s="282" t="s">
        <v>683</v>
      </c>
    </row>
    <row r="293" spans="1:2" ht="30">
      <c r="A293" s="308" t="s">
        <v>1232</v>
      </c>
      <c r="B293" s="206" t="s">
        <v>757</v>
      </c>
    </row>
    <row r="294" spans="1:2" ht="12.75">
      <c r="A294" s="308">
        <v>293</v>
      </c>
      <c r="B294" s="3" t="s">
        <v>686</v>
      </c>
    </row>
    <row r="295" spans="1:2" ht="20.25">
      <c r="A295" s="308">
        <v>294</v>
      </c>
      <c r="B295" s="283" t="s">
        <v>684</v>
      </c>
    </row>
    <row r="296" spans="1:2" ht="12.75">
      <c r="A296" s="308">
        <v>295</v>
      </c>
      <c r="B296" s="289" t="s">
        <v>784</v>
      </c>
    </row>
    <row r="297" spans="1:2" ht="12.75">
      <c r="A297" s="308">
        <v>296</v>
      </c>
      <c r="B297" s="287" t="s">
        <v>785</v>
      </c>
    </row>
    <row r="298" spans="1:2" ht="12.75">
      <c r="A298" s="308">
        <v>297</v>
      </c>
      <c r="B298" s="289" t="s">
        <v>786</v>
      </c>
    </row>
    <row r="299" spans="1:2" ht="12.75">
      <c r="A299" s="308">
        <v>298</v>
      </c>
      <c r="B299" s="289" t="s">
        <v>931</v>
      </c>
    </row>
    <row r="300" spans="1:2" ht="26.25">
      <c r="A300" s="308">
        <v>299</v>
      </c>
      <c r="B300" s="3" t="s">
        <v>687</v>
      </c>
    </row>
    <row r="301" spans="1:2" ht="20.25">
      <c r="A301" s="308">
        <v>300</v>
      </c>
      <c r="B301" s="283" t="s">
        <v>685</v>
      </c>
    </row>
    <row r="302" spans="1:2" ht="12.75">
      <c r="A302" s="308">
        <v>301</v>
      </c>
      <c r="B302" s="289" t="s">
        <v>282</v>
      </c>
    </row>
    <row r="303" spans="1:2" ht="52.5">
      <c r="A303" s="308">
        <v>302</v>
      </c>
      <c r="B303" s="3" t="s">
        <v>285</v>
      </c>
    </row>
    <row r="304" spans="1:2" ht="12.75">
      <c r="A304" s="308">
        <v>303</v>
      </c>
      <c r="B304" s="289" t="s">
        <v>788</v>
      </c>
    </row>
    <row r="305" spans="1:2" ht="12.75">
      <c r="A305" s="308">
        <v>304</v>
      </c>
      <c r="B305" s="289" t="s">
        <v>789</v>
      </c>
    </row>
    <row r="306" spans="1:2" ht="12.75">
      <c r="A306" s="308">
        <v>305</v>
      </c>
      <c r="B306" s="289" t="s">
        <v>283</v>
      </c>
    </row>
    <row r="307" spans="1:2" ht="12.75">
      <c r="A307" s="308">
        <v>306</v>
      </c>
      <c r="B307" s="289" t="s">
        <v>284</v>
      </c>
    </row>
    <row r="308" spans="1:2" ht="21">
      <c r="A308" s="308">
        <v>307</v>
      </c>
      <c r="B308" s="331" t="s">
        <v>810</v>
      </c>
    </row>
    <row r="309" spans="1:2" ht="15">
      <c r="A309" s="308" t="s">
        <v>1232</v>
      </c>
      <c r="B309" s="312" t="s">
        <v>793</v>
      </c>
    </row>
    <row r="310" spans="1:2" ht="30">
      <c r="A310" s="308" t="s">
        <v>1232</v>
      </c>
      <c r="B310" s="276" t="s">
        <v>290</v>
      </c>
    </row>
    <row r="311" spans="1:2" ht="20.25">
      <c r="A311" s="308" t="s">
        <v>1232</v>
      </c>
      <c r="B311" s="285" t="s">
        <v>908</v>
      </c>
    </row>
    <row r="312" spans="1:2" ht="26.25">
      <c r="A312" s="308">
        <v>311</v>
      </c>
      <c r="B312" s="281" t="s">
        <v>291</v>
      </c>
    </row>
    <row r="313" spans="1:2" ht="26.25">
      <c r="A313" s="308" t="s">
        <v>1232</v>
      </c>
      <c r="B313" s="282" t="s">
        <v>794</v>
      </c>
    </row>
    <row r="314" spans="1:2" ht="12.75">
      <c r="A314" s="308">
        <v>313</v>
      </c>
      <c r="B314" s="287" t="s">
        <v>811</v>
      </c>
    </row>
    <row r="315" spans="1:2" ht="26.25">
      <c r="A315" s="308">
        <v>314</v>
      </c>
      <c r="B315" s="282" t="s">
        <v>795</v>
      </c>
    </row>
    <row r="316" spans="1:2" ht="12.75">
      <c r="A316" s="308" t="s">
        <v>1232</v>
      </c>
      <c r="B316" s="316"/>
    </row>
    <row r="317" spans="1:2" ht="12.75">
      <c r="A317" s="308" t="s">
        <v>1232</v>
      </c>
      <c r="B317" s="328" t="s">
        <v>924</v>
      </c>
    </row>
    <row r="318" spans="1:2" ht="52.5">
      <c r="A318" s="308">
        <v>317</v>
      </c>
      <c r="B318" s="315" t="s">
        <v>286</v>
      </c>
    </row>
    <row r="319" spans="1:2" ht="26.25">
      <c r="A319" s="308" t="s">
        <v>1232</v>
      </c>
      <c r="B319" s="281" t="s">
        <v>691</v>
      </c>
    </row>
    <row r="320" spans="1:2" ht="39">
      <c r="A320" s="308" t="s">
        <v>1232</v>
      </c>
      <c r="B320" s="281" t="s">
        <v>909</v>
      </c>
    </row>
    <row r="321" spans="1:2" ht="26.25">
      <c r="A321" s="308">
        <v>320</v>
      </c>
      <c r="B321" s="281" t="s">
        <v>689</v>
      </c>
    </row>
    <row r="322" spans="1:2" ht="34.5">
      <c r="A322" s="308">
        <v>321</v>
      </c>
      <c r="B322" s="331" t="s">
        <v>7</v>
      </c>
    </row>
    <row r="323" spans="1:2" ht="12.75">
      <c r="A323" s="308">
        <v>322</v>
      </c>
      <c r="B323" s="268" t="s">
        <v>6</v>
      </c>
    </row>
    <row r="324" spans="1:2" ht="20.25">
      <c r="A324" s="308">
        <v>323</v>
      </c>
      <c r="B324" s="99" t="s">
        <v>806</v>
      </c>
    </row>
    <row r="325" spans="1:2" ht="12.75">
      <c r="A325" s="308">
        <v>324</v>
      </c>
      <c r="B325" s="99" t="s">
        <v>568</v>
      </c>
    </row>
    <row r="326" spans="1:2" ht="12.75">
      <c r="A326" s="308">
        <v>325</v>
      </c>
      <c r="B326" s="289" t="s">
        <v>569</v>
      </c>
    </row>
    <row r="327" spans="1:2" ht="12.75">
      <c r="A327" s="308">
        <v>326</v>
      </c>
      <c r="B327" s="289" t="s">
        <v>570</v>
      </c>
    </row>
    <row r="328" spans="1:2" ht="39">
      <c r="A328" s="308">
        <v>327</v>
      </c>
      <c r="B328" s="268" t="s">
        <v>910</v>
      </c>
    </row>
    <row r="329" spans="1:2" ht="30">
      <c r="A329" s="308">
        <v>328</v>
      </c>
      <c r="B329" s="301" t="s">
        <v>10</v>
      </c>
    </row>
    <row r="330" spans="1:2" ht="39">
      <c r="A330" s="308">
        <v>329</v>
      </c>
      <c r="B330" s="268" t="s">
        <v>81</v>
      </c>
    </row>
    <row r="331" spans="1:2" ht="40.5">
      <c r="A331" s="308">
        <v>330</v>
      </c>
      <c r="B331" s="301" t="s">
        <v>292</v>
      </c>
    </row>
    <row r="332" spans="1:2" ht="39">
      <c r="A332" s="308">
        <v>331</v>
      </c>
      <c r="B332" s="268" t="s">
        <v>82</v>
      </c>
    </row>
    <row r="333" spans="1:2" ht="45">
      <c r="A333" s="308">
        <v>332</v>
      </c>
      <c r="B333" s="292" t="s">
        <v>911</v>
      </c>
    </row>
    <row r="334" spans="1:2" ht="45">
      <c r="A334" s="308">
        <v>333</v>
      </c>
      <c r="B334" s="292" t="s">
        <v>912</v>
      </c>
    </row>
    <row r="335" spans="1:2" ht="12.75">
      <c r="A335" s="308">
        <v>334</v>
      </c>
      <c r="B335" s="288" t="s">
        <v>913</v>
      </c>
    </row>
    <row r="336" spans="1:2" ht="12.75">
      <c r="A336" s="308">
        <v>335</v>
      </c>
      <c r="B336" s="288" t="s">
        <v>914</v>
      </c>
    </row>
    <row r="337" spans="1:2" ht="12.75">
      <c r="A337" s="308">
        <v>336</v>
      </c>
      <c r="B337" s="288" t="s">
        <v>915</v>
      </c>
    </row>
    <row r="338" spans="1:2" ht="12.75">
      <c r="A338" s="308">
        <v>337</v>
      </c>
      <c r="B338" s="288" t="s">
        <v>916</v>
      </c>
    </row>
    <row r="339" spans="1:2" ht="12.75">
      <c r="A339" s="308">
        <v>338</v>
      </c>
      <c r="B339" s="291" t="s">
        <v>917</v>
      </c>
    </row>
    <row r="340" spans="1:2" ht="12.75">
      <c r="A340" s="308">
        <v>339</v>
      </c>
      <c r="B340" s="290" t="s">
        <v>918</v>
      </c>
    </row>
    <row r="341" spans="1:2" ht="39">
      <c r="A341" s="308">
        <v>340</v>
      </c>
      <c r="B341" s="3" t="s">
        <v>170</v>
      </c>
    </row>
    <row r="342" spans="1:2" ht="15">
      <c r="A342" s="308">
        <v>341</v>
      </c>
      <c r="B342" s="312" t="s">
        <v>249</v>
      </c>
    </row>
    <row r="343" spans="1:2" ht="12.75">
      <c r="A343" s="308">
        <v>342</v>
      </c>
      <c r="B343" s="268" t="s">
        <v>250</v>
      </c>
    </row>
    <row r="344" spans="1:2" ht="20.25">
      <c r="A344" s="308">
        <v>343</v>
      </c>
      <c r="B344" s="301" t="s">
        <v>4</v>
      </c>
    </row>
    <row r="345" spans="1:2" ht="26.25">
      <c r="A345" s="308">
        <v>344</v>
      </c>
      <c r="B345" s="268" t="s">
        <v>251</v>
      </c>
    </row>
    <row r="346" spans="1:2" ht="20.25">
      <c r="A346" s="308">
        <v>345</v>
      </c>
      <c r="B346" s="301" t="s">
        <v>11</v>
      </c>
    </row>
    <row r="347" spans="1:2" ht="26.25">
      <c r="A347" s="308">
        <v>346</v>
      </c>
      <c r="B347" s="268" t="s">
        <v>287</v>
      </c>
    </row>
    <row r="348" spans="1:2" ht="30">
      <c r="A348" s="308">
        <v>347</v>
      </c>
      <c r="B348" s="301" t="s">
        <v>932</v>
      </c>
    </row>
    <row r="349" spans="1:2" ht="12.75">
      <c r="A349" s="308">
        <v>348</v>
      </c>
      <c r="B349" s="268" t="s">
        <v>252</v>
      </c>
    </row>
    <row r="350" spans="1:2" ht="30">
      <c r="A350" s="308">
        <v>349</v>
      </c>
      <c r="B350" s="301" t="s">
        <v>933</v>
      </c>
    </row>
    <row r="351" spans="1:2" ht="12.75">
      <c r="A351" s="308">
        <v>350</v>
      </c>
      <c r="B351" s="268" t="s">
        <v>804</v>
      </c>
    </row>
    <row r="352" spans="1:2" ht="20.25">
      <c r="A352" s="308">
        <v>351</v>
      </c>
      <c r="B352" s="301" t="s">
        <v>805</v>
      </c>
    </row>
    <row r="353" spans="1:2" ht="12.75">
      <c r="A353" s="308">
        <v>352</v>
      </c>
      <c r="B353" s="268" t="s">
        <v>253</v>
      </c>
    </row>
    <row r="354" spans="1:2" ht="30">
      <c r="A354" s="308">
        <v>353</v>
      </c>
      <c r="B354" s="301" t="s">
        <v>1007</v>
      </c>
    </row>
    <row r="355" spans="1:2" ht="39">
      <c r="A355" s="308">
        <v>354</v>
      </c>
      <c r="B355" s="3" t="s">
        <v>2</v>
      </c>
    </row>
    <row r="356" spans="1:2" ht="26.25">
      <c r="A356" s="308">
        <v>355</v>
      </c>
      <c r="B356" s="3" t="s">
        <v>934</v>
      </c>
    </row>
    <row r="357" spans="1:2" ht="39">
      <c r="A357" s="308">
        <v>356</v>
      </c>
      <c r="B357" s="3" t="s">
        <v>3</v>
      </c>
    </row>
    <row r="358" spans="1:2" ht="26.25">
      <c r="A358" s="308">
        <v>357</v>
      </c>
      <c r="B358" s="268" t="s">
        <v>243</v>
      </c>
    </row>
    <row r="359" spans="1:2" ht="12.75">
      <c r="A359" s="308">
        <v>358</v>
      </c>
      <c r="B359" s="287" t="s">
        <v>244</v>
      </c>
    </row>
    <row r="360" spans="1:2" ht="12.75">
      <c r="A360" s="308">
        <v>359</v>
      </c>
      <c r="B360" s="287" t="s">
        <v>245</v>
      </c>
    </row>
    <row r="361" spans="1:2" ht="39">
      <c r="A361" s="308">
        <v>360</v>
      </c>
      <c r="B361" s="268" t="s">
        <v>265</v>
      </c>
    </row>
    <row r="362" spans="1:2" ht="30">
      <c r="A362" s="308">
        <v>361</v>
      </c>
      <c r="B362" s="286" t="s">
        <v>144</v>
      </c>
    </row>
    <row r="363" spans="1:2" ht="12.75">
      <c r="A363" s="308">
        <v>362</v>
      </c>
      <c r="B363" s="286" t="s">
        <v>254</v>
      </c>
    </row>
    <row r="364" spans="1:2" ht="12.75">
      <c r="A364" s="308">
        <v>363</v>
      </c>
      <c r="B364" s="287" t="s">
        <v>257</v>
      </c>
    </row>
    <row r="365" spans="1:2" ht="12.75">
      <c r="A365" s="308">
        <v>364</v>
      </c>
      <c r="B365" s="287" t="s">
        <v>255</v>
      </c>
    </row>
    <row r="366" spans="1:2" ht="15">
      <c r="A366" s="308">
        <v>365</v>
      </c>
      <c r="B366" s="312" t="s">
        <v>181</v>
      </c>
    </row>
    <row r="367" spans="1:2" ht="12.75">
      <c r="A367" s="308">
        <v>366</v>
      </c>
      <c r="B367" s="3" t="s">
        <v>182</v>
      </c>
    </row>
    <row r="368" spans="1:2" ht="12.75">
      <c r="A368" s="308">
        <v>367</v>
      </c>
      <c r="B368" s="348" t="s">
        <v>303</v>
      </c>
    </row>
    <row r="369" spans="1:2" ht="12.75">
      <c r="A369" s="308">
        <v>368</v>
      </c>
      <c r="B369" s="348" t="s">
        <v>308</v>
      </c>
    </row>
    <row r="370" spans="1:2" ht="12.75">
      <c r="A370" s="308">
        <v>369</v>
      </c>
      <c r="B370" s="348" t="s">
        <v>310</v>
      </c>
    </row>
    <row r="371" spans="1:2" ht="12.75">
      <c r="A371" s="308">
        <v>370</v>
      </c>
      <c r="B371" s="348" t="s">
        <v>313</v>
      </c>
    </row>
    <row r="372" spans="1:2" ht="12.75">
      <c r="A372" s="308">
        <v>371</v>
      </c>
      <c r="B372" s="348" t="s">
        <v>479</v>
      </c>
    </row>
    <row r="373" spans="1:2" ht="12.75">
      <c r="A373" s="308">
        <v>372</v>
      </c>
      <c r="B373" s="348" t="s">
        <v>315</v>
      </c>
    </row>
    <row r="374" spans="1:2" ht="12.75">
      <c r="A374" s="308">
        <v>373</v>
      </c>
      <c r="B374" s="349" t="s">
        <v>1246</v>
      </c>
    </row>
    <row r="375" spans="1:2" ht="12.75">
      <c r="A375" s="308">
        <v>374</v>
      </c>
      <c r="B375" s="348" t="s">
        <v>320</v>
      </c>
    </row>
    <row r="376" spans="1:2" ht="12.75">
      <c r="A376" s="308">
        <v>375</v>
      </c>
      <c r="B376" s="348" t="s">
        <v>323</v>
      </c>
    </row>
    <row r="377" spans="1:2" ht="12.75">
      <c r="A377" s="308">
        <v>376</v>
      </c>
      <c r="B377" s="348" t="s">
        <v>325</v>
      </c>
    </row>
    <row r="378" spans="1:2" ht="12.75">
      <c r="A378" s="308">
        <v>377</v>
      </c>
      <c r="B378" s="348" t="s">
        <v>327</v>
      </c>
    </row>
    <row r="379" spans="1:2" ht="12.75">
      <c r="A379" s="308">
        <v>378</v>
      </c>
      <c r="B379" s="348" t="s">
        <v>330</v>
      </c>
    </row>
    <row r="380" spans="1:2" ht="12.75">
      <c r="A380" s="308">
        <v>379</v>
      </c>
      <c r="B380" s="348" t="s">
        <v>332</v>
      </c>
    </row>
    <row r="381" spans="1:2" ht="12.75">
      <c r="A381" s="308">
        <v>380</v>
      </c>
      <c r="B381" s="348" t="s">
        <v>334</v>
      </c>
    </row>
    <row r="382" spans="1:2" ht="12.75">
      <c r="A382" s="308">
        <v>381</v>
      </c>
      <c r="B382" s="349" t="s">
        <v>176</v>
      </c>
    </row>
    <row r="383" spans="1:2" ht="12.75">
      <c r="A383" s="308">
        <v>382</v>
      </c>
      <c r="B383" s="348" t="s">
        <v>336</v>
      </c>
    </row>
    <row r="384" spans="1:2" ht="12.75">
      <c r="A384" s="308">
        <v>383</v>
      </c>
      <c r="B384" s="348" t="s">
        <v>338</v>
      </c>
    </row>
    <row r="385" spans="1:2" ht="12.75">
      <c r="A385" s="308">
        <v>384</v>
      </c>
      <c r="B385" s="348" t="s">
        <v>340</v>
      </c>
    </row>
    <row r="386" spans="1:2" ht="12.75">
      <c r="A386" s="308">
        <v>385</v>
      </c>
      <c r="B386" s="348" t="s">
        <v>556</v>
      </c>
    </row>
    <row r="387" spans="1:2" ht="12.75">
      <c r="A387" s="308">
        <v>386</v>
      </c>
      <c r="B387" s="348" t="s">
        <v>342</v>
      </c>
    </row>
    <row r="388" spans="1:2" ht="12.75">
      <c r="A388" s="308">
        <v>387</v>
      </c>
      <c r="B388" s="348" t="s">
        <v>344</v>
      </c>
    </row>
    <row r="389" spans="1:2" ht="12.75">
      <c r="A389" s="308">
        <v>388</v>
      </c>
      <c r="B389" s="348" t="s">
        <v>346</v>
      </c>
    </row>
    <row r="390" spans="1:2" ht="12.75">
      <c r="A390" s="308">
        <v>389</v>
      </c>
      <c r="B390" s="348" t="s">
        <v>349</v>
      </c>
    </row>
    <row r="391" spans="1:2" ht="12.75">
      <c r="A391" s="308">
        <v>390</v>
      </c>
      <c r="B391" s="349" t="s">
        <v>177</v>
      </c>
    </row>
    <row r="392" spans="1:2" ht="12.75">
      <c r="A392" s="308">
        <v>391</v>
      </c>
      <c r="B392" s="348" t="s">
        <v>352</v>
      </c>
    </row>
    <row r="393" spans="1:2" ht="12.75">
      <c r="A393" s="308">
        <v>392</v>
      </c>
      <c r="B393" s="348" t="s">
        <v>356</v>
      </c>
    </row>
    <row r="394" spans="1:2" ht="12.75">
      <c r="A394" s="308">
        <v>393</v>
      </c>
      <c r="B394" s="348" t="s">
        <v>359</v>
      </c>
    </row>
    <row r="395" spans="1:2" ht="12.75">
      <c r="A395" s="308">
        <v>394</v>
      </c>
      <c r="B395" s="348" t="s">
        <v>362</v>
      </c>
    </row>
    <row r="396" spans="1:2" ht="12.75">
      <c r="A396" s="308">
        <v>395</v>
      </c>
      <c r="B396" s="348" t="s">
        <v>364</v>
      </c>
    </row>
    <row r="397" spans="1:2" ht="12.75">
      <c r="A397" s="308">
        <v>396</v>
      </c>
      <c r="B397" s="348" t="s">
        <v>367</v>
      </c>
    </row>
    <row r="398" spans="1:2" ht="12.75">
      <c r="A398" s="308">
        <v>397</v>
      </c>
      <c r="B398" s="348" t="s">
        <v>369</v>
      </c>
    </row>
    <row r="399" spans="1:2" s="450" customFormat="1" ht="12.75">
      <c r="A399" s="308">
        <v>398</v>
      </c>
      <c r="B399" s="352" t="s">
        <v>376</v>
      </c>
    </row>
    <row r="400" spans="1:2" ht="12.75">
      <c r="A400" s="351">
        <v>399</v>
      </c>
      <c r="B400" s="348" t="s">
        <v>379</v>
      </c>
    </row>
    <row r="401" spans="1:2" ht="12.75">
      <c r="A401" s="308">
        <v>400</v>
      </c>
      <c r="B401" s="348" t="s">
        <v>382</v>
      </c>
    </row>
    <row r="402" spans="1:2" ht="12.75">
      <c r="A402" s="308">
        <v>401</v>
      </c>
      <c r="B402" s="348" t="s">
        <v>383</v>
      </c>
    </row>
    <row r="403" spans="1:2" ht="12.75">
      <c r="A403" s="308">
        <v>402</v>
      </c>
      <c r="B403" s="348" t="s">
        <v>385</v>
      </c>
    </row>
    <row r="404" spans="1:2" ht="12.75">
      <c r="A404" s="308">
        <v>403</v>
      </c>
      <c r="B404" s="348" t="s">
        <v>387</v>
      </c>
    </row>
    <row r="405" spans="1:2" ht="12.75">
      <c r="A405" s="308">
        <v>404</v>
      </c>
      <c r="B405" s="348" t="s">
        <v>389</v>
      </c>
    </row>
    <row r="406" spans="1:2" ht="12.75">
      <c r="A406" s="308">
        <v>405</v>
      </c>
      <c r="B406" s="348" t="s">
        <v>391</v>
      </c>
    </row>
    <row r="407" spans="1:2" ht="12.75">
      <c r="A407" s="308">
        <v>406</v>
      </c>
      <c r="B407" s="348" t="s">
        <v>394</v>
      </c>
    </row>
    <row r="408" spans="1:2" ht="12.75">
      <c r="A408" s="308">
        <v>407</v>
      </c>
      <c r="B408" s="348" t="s">
        <v>396</v>
      </c>
    </row>
    <row r="409" spans="1:2" ht="12.75">
      <c r="A409" s="308">
        <v>408</v>
      </c>
      <c r="B409" s="348" t="s">
        <v>398</v>
      </c>
    </row>
    <row r="410" spans="1:2" ht="12.75">
      <c r="A410" s="308">
        <v>409</v>
      </c>
      <c r="B410" s="348" t="s">
        <v>400</v>
      </c>
    </row>
    <row r="411" spans="1:2" ht="12.75">
      <c r="A411" s="308">
        <v>410</v>
      </c>
      <c r="B411" s="348" t="s">
        <v>402</v>
      </c>
    </row>
    <row r="412" spans="1:2" ht="12.75">
      <c r="A412" s="308">
        <v>411</v>
      </c>
      <c r="B412" s="348" t="s">
        <v>407</v>
      </c>
    </row>
    <row r="413" spans="1:2" ht="12.75">
      <c r="A413" s="308">
        <v>412</v>
      </c>
      <c r="B413" s="348" t="s">
        <v>410</v>
      </c>
    </row>
    <row r="414" spans="1:2" ht="12.75">
      <c r="A414" s="308">
        <v>413</v>
      </c>
      <c r="B414" s="348" t="s">
        <v>412</v>
      </c>
    </row>
    <row r="415" spans="1:2" ht="12.75">
      <c r="A415" s="308">
        <v>414</v>
      </c>
      <c r="B415" s="348" t="s">
        <v>414</v>
      </c>
    </row>
    <row r="416" spans="1:2" ht="12.75">
      <c r="A416" s="308">
        <v>415</v>
      </c>
      <c r="B416" s="348" t="s">
        <v>416</v>
      </c>
    </row>
    <row r="417" spans="1:2" ht="12.75">
      <c r="A417" s="308">
        <v>416</v>
      </c>
      <c r="B417" s="348" t="s">
        <v>418</v>
      </c>
    </row>
    <row r="418" spans="1:2" ht="12.75">
      <c r="A418" s="308">
        <v>417</v>
      </c>
      <c r="B418" s="348" t="s">
        <v>421</v>
      </c>
    </row>
    <row r="419" spans="1:2" ht="12.75">
      <c r="A419" s="308">
        <v>418</v>
      </c>
      <c r="B419" s="348" t="s">
        <v>423</v>
      </c>
    </row>
    <row r="420" spans="1:2" ht="12.75">
      <c r="A420" s="308">
        <v>419</v>
      </c>
      <c r="B420" s="348" t="s">
        <v>425</v>
      </c>
    </row>
    <row r="421" spans="1:2" ht="12.75">
      <c r="A421" s="308">
        <v>420</v>
      </c>
      <c r="B421" s="348" t="s">
        <v>427</v>
      </c>
    </row>
    <row r="422" spans="1:2" ht="14.25">
      <c r="A422" s="308">
        <v>421</v>
      </c>
      <c r="B422" s="451" t="s">
        <v>939</v>
      </c>
    </row>
    <row r="423" spans="1:2" ht="12.75">
      <c r="A423" s="308">
        <v>422</v>
      </c>
      <c r="B423" s="348" t="s">
        <v>430</v>
      </c>
    </row>
    <row r="424" spans="1:2" ht="12.75">
      <c r="A424" s="308">
        <v>423</v>
      </c>
      <c r="B424" s="348" t="s">
        <v>432</v>
      </c>
    </row>
    <row r="425" spans="1:2" ht="12.75">
      <c r="A425" s="308">
        <v>424</v>
      </c>
      <c r="B425" s="348" t="s">
        <v>434</v>
      </c>
    </row>
    <row r="426" spans="1:2" ht="14.25">
      <c r="A426" s="308">
        <v>425</v>
      </c>
      <c r="B426" s="451" t="s">
        <v>940</v>
      </c>
    </row>
    <row r="427" spans="1:2" ht="12.75">
      <c r="A427" s="308">
        <v>426</v>
      </c>
      <c r="B427" s="348" t="s">
        <v>437</v>
      </c>
    </row>
    <row r="428" spans="1:2" ht="12.75">
      <c r="A428" s="308">
        <v>427</v>
      </c>
      <c r="B428" s="348" t="s">
        <v>440</v>
      </c>
    </row>
    <row r="429" spans="1:2" ht="12.75">
      <c r="A429" s="308">
        <v>428</v>
      </c>
      <c r="B429" s="348" t="s">
        <v>442</v>
      </c>
    </row>
    <row r="430" spans="1:2" ht="12.75">
      <c r="A430" s="308">
        <v>429</v>
      </c>
      <c r="B430" s="348" t="s">
        <v>444</v>
      </c>
    </row>
    <row r="431" spans="1:2" ht="12.75">
      <c r="A431" s="308">
        <v>430</v>
      </c>
      <c r="B431" s="348" t="s">
        <v>446</v>
      </c>
    </row>
    <row r="432" spans="1:2" ht="12.75">
      <c r="A432" s="308">
        <v>431</v>
      </c>
      <c r="B432" s="348" t="s">
        <v>448</v>
      </c>
    </row>
    <row r="433" spans="1:2" ht="12.75">
      <c r="A433" s="308">
        <v>432</v>
      </c>
      <c r="B433" s="348" t="s">
        <v>450</v>
      </c>
    </row>
    <row r="434" spans="1:2" ht="12.75">
      <c r="A434" s="308">
        <v>433</v>
      </c>
      <c r="B434" s="348" t="s">
        <v>452</v>
      </c>
    </row>
    <row r="435" spans="1:2" ht="12.75">
      <c r="A435" s="308">
        <v>434</v>
      </c>
      <c r="B435" s="348" t="s">
        <v>454</v>
      </c>
    </row>
    <row r="436" spans="1:2" ht="12.75">
      <c r="A436" s="308">
        <v>435</v>
      </c>
      <c r="B436" s="348" t="s">
        <v>456</v>
      </c>
    </row>
    <row r="437" spans="1:2" ht="12.75">
      <c r="A437" s="308">
        <v>436</v>
      </c>
      <c r="B437" s="348" t="s">
        <v>458</v>
      </c>
    </row>
    <row r="438" spans="1:2" ht="12.75">
      <c r="A438" s="308">
        <v>437</v>
      </c>
      <c r="B438" s="348" t="s">
        <v>460</v>
      </c>
    </row>
    <row r="439" spans="1:2" ht="12.75">
      <c r="A439" s="308">
        <v>438</v>
      </c>
      <c r="B439" s="348" t="s">
        <v>462</v>
      </c>
    </row>
    <row r="440" spans="1:2" ht="14.25">
      <c r="A440" s="308">
        <v>439</v>
      </c>
      <c r="B440" s="451" t="s">
        <v>1006</v>
      </c>
    </row>
    <row r="441" spans="1:2" ht="14.25">
      <c r="A441" s="308">
        <v>440</v>
      </c>
      <c r="B441" s="451" t="s">
        <v>941</v>
      </c>
    </row>
    <row r="442" spans="1:2" ht="12.75">
      <c r="A442" s="308">
        <v>441</v>
      </c>
      <c r="B442" s="348" t="s">
        <v>467</v>
      </c>
    </row>
    <row r="443" spans="1:2" ht="12.75">
      <c r="A443" s="308">
        <v>442</v>
      </c>
      <c r="B443" s="348" t="s">
        <v>469</v>
      </c>
    </row>
    <row r="444" spans="1:2" ht="12.75">
      <c r="A444" s="308">
        <v>443</v>
      </c>
      <c r="B444" s="348" t="s">
        <v>471</v>
      </c>
    </row>
    <row r="445" spans="1:2" ht="12.75">
      <c r="A445" s="308">
        <v>444</v>
      </c>
      <c r="B445" s="348" t="s">
        <v>473</v>
      </c>
    </row>
    <row r="446" spans="1:2" ht="12.75">
      <c r="A446" s="308">
        <v>445</v>
      </c>
      <c r="B446" s="348" t="s">
        <v>475</v>
      </c>
    </row>
    <row r="447" spans="1:2" ht="12.75">
      <c r="A447" s="308">
        <v>446</v>
      </c>
      <c r="B447" s="348" t="s">
        <v>477</v>
      </c>
    </row>
    <row r="448" spans="1:2" ht="12.75">
      <c r="A448" s="308">
        <v>447</v>
      </c>
      <c r="B448" s="348" t="s">
        <v>481</v>
      </c>
    </row>
    <row r="449" spans="1:2" ht="14.25">
      <c r="A449" s="308">
        <v>448</v>
      </c>
      <c r="B449" s="451" t="s">
        <v>942</v>
      </c>
    </row>
    <row r="450" spans="1:2" ht="14.25">
      <c r="A450" s="308">
        <v>449</v>
      </c>
      <c r="B450" s="451" t="s">
        <v>943</v>
      </c>
    </row>
    <row r="451" spans="1:2" ht="12.75">
      <c r="A451" s="308">
        <v>450</v>
      </c>
      <c r="B451" s="348" t="s">
        <v>488</v>
      </c>
    </row>
    <row r="452" spans="1:2" ht="12.75">
      <c r="A452" s="308">
        <v>451</v>
      </c>
      <c r="B452" s="348" t="s">
        <v>490</v>
      </c>
    </row>
    <row r="453" spans="1:2" ht="12.75">
      <c r="A453" s="308">
        <v>452</v>
      </c>
      <c r="B453" s="348" t="s">
        <v>492</v>
      </c>
    </row>
    <row r="454" spans="1:2" ht="12.75">
      <c r="A454" s="308">
        <v>453</v>
      </c>
      <c r="B454" s="348" t="s">
        <v>494</v>
      </c>
    </row>
    <row r="455" spans="1:2" ht="12.75">
      <c r="A455" s="308">
        <v>454</v>
      </c>
      <c r="B455" s="348" t="s">
        <v>496</v>
      </c>
    </row>
    <row r="456" spans="1:2" ht="12.75">
      <c r="A456" s="308">
        <v>455</v>
      </c>
      <c r="B456" s="348" t="s">
        <v>498</v>
      </c>
    </row>
    <row r="457" spans="1:2" ht="12.75">
      <c r="A457" s="308">
        <v>456</v>
      </c>
      <c r="B457" s="348" t="s">
        <v>499</v>
      </c>
    </row>
    <row r="458" spans="1:2" ht="12.75">
      <c r="A458" s="308">
        <v>457</v>
      </c>
      <c r="B458" s="348" t="s">
        <v>501</v>
      </c>
    </row>
    <row r="459" spans="1:2" ht="12.75">
      <c r="A459" s="308">
        <v>458</v>
      </c>
      <c r="B459" s="348" t="s">
        <v>504</v>
      </c>
    </row>
    <row r="460" spans="1:2" ht="14.25">
      <c r="A460" s="308">
        <v>459</v>
      </c>
      <c r="B460" s="451" t="s">
        <v>944</v>
      </c>
    </row>
    <row r="461" spans="1:2" ht="12.75">
      <c r="A461" s="308">
        <v>460</v>
      </c>
      <c r="B461" s="348" t="s">
        <v>507</v>
      </c>
    </row>
    <row r="462" spans="1:2" ht="12.75">
      <c r="A462" s="308">
        <v>461</v>
      </c>
      <c r="B462" s="348" t="s">
        <v>509</v>
      </c>
    </row>
    <row r="463" spans="1:2" ht="12.75">
      <c r="A463" s="308" t="s">
        <v>1232</v>
      </c>
      <c r="B463" s="348" t="s">
        <v>514</v>
      </c>
    </row>
    <row r="464" spans="1:2" ht="12.75">
      <c r="A464" s="308">
        <v>463</v>
      </c>
      <c r="B464" s="348" t="s">
        <v>516</v>
      </c>
    </row>
    <row r="465" spans="1:2" ht="12.75">
      <c r="A465" s="308">
        <v>464</v>
      </c>
      <c r="B465" s="348" t="s">
        <v>518</v>
      </c>
    </row>
    <row r="466" spans="1:2" ht="12.75">
      <c r="A466" s="308">
        <v>465</v>
      </c>
      <c r="B466" s="348" t="s">
        <v>520</v>
      </c>
    </row>
    <row r="467" spans="1:2" ht="12.75">
      <c r="A467" s="308">
        <v>466</v>
      </c>
      <c r="B467" s="348" t="s">
        <v>522</v>
      </c>
    </row>
    <row r="468" spans="1:2" ht="12.75">
      <c r="A468" s="308">
        <v>467</v>
      </c>
      <c r="B468" s="348" t="s">
        <v>523</v>
      </c>
    </row>
    <row r="469" spans="1:2" ht="12.75">
      <c r="A469" s="308">
        <v>468</v>
      </c>
      <c r="B469" s="348" t="s">
        <v>524</v>
      </c>
    </row>
    <row r="470" spans="1:2" ht="12.75">
      <c r="A470" s="308">
        <v>469</v>
      </c>
      <c r="B470" s="348" t="s">
        <v>525</v>
      </c>
    </row>
    <row r="471" spans="1:2" ht="12.75">
      <c r="A471" s="308">
        <v>470</v>
      </c>
      <c r="B471" s="348" t="s">
        <v>526</v>
      </c>
    </row>
    <row r="472" spans="1:2" ht="12.75">
      <c r="A472" s="308" t="s">
        <v>1232</v>
      </c>
      <c r="B472" s="348" t="s">
        <v>527</v>
      </c>
    </row>
    <row r="473" spans="1:2" ht="12.75">
      <c r="A473" s="308">
        <v>472</v>
      </c>
      <c r="B473" s="348" t="s">
        <v>528</v>
      </c>
    </row>
    <row r="474" spans="1:2" ht="12.75">
      <c r="A474" s="308">
        <v>473</v>
      </c>
      <c r="B474" s="348" t="s">
        <v>529</v>
      </c>
    </row>
    <row r="475" spans="1:2" ht="12.75">
      <c r="A475" s="308">
        <v>474</v>
      </c>
      <c r="B475" s="348" t="s">
        <v>530</v>
      </c>
    </row>
    <row r="476" spans="1:2" ht="12.75">
      <c r="A476" s="308">
        <v>475</v>
      </c>
      <c r="B476" s="348" t="s">
        <v>531</v>
      </c>
    </row>
    <row r="477" spans="1:2" ht="12.75">
      <c r="A477" s="308">
        <v>476</v>
      </c>
      <c r="B477" s="348" t="s">
        <v>532</v>
      </c>
    </row>
    <row r="478" spans="1:2" ht="12.75">
      <c r="A478" s="308">
        <v>477</v>
      </c>
      <c r="B478" s="348" t="s">
        <v>533</v>
      </c>
    </row>
    <row r="479" spans="1:2" ht="12.75">
      <c r="A479" s="308">
        <v>478</v>
      </c>
      <c r="B479" s="348" t="s">
        <v>534</v>
      </c>
    </row>
    <row r="480" spans="1:2" ht="14.25">
      <c r="A480" s="308">
        <v>479</v>
      </c>
      <c r="B480" s="451" t="s">
        <v>945</v>
      </c>
    </row>
    <row r="481" spans="1:2" ht="12.75">
      <c r="A481" s="308">
        <v>480</v>
      </c>
      <c r="B481" s="348" t="s">
        <v>535</v>
      </c>
    </row>
    <row r="482" spans="1:2" ht="12.75">
      <c r="A482" s="308">
        <v>481</v>
      </c>
      <c r="B482" s="348" t="s">
        <v>537</v>
      </c>
    </row>
    <row r="483" spans="1:2" ht="12.75">
      <c r="A483" s="308">
        <v>482</v>
      </c>
      <c r="B483" s="348" t="s">
        <v>538</v>
      </c>
    </row>
    <row r="484" spans="1:2" ht="12.75">
      <c r="A484" s="308">
        <v>483</v>
      </c>
      <c r="B484" s="348" t="s">
        <v>539</v>
      </c>
    </row>
    <row r="485" spans="1:2" ht="12.75">
      <c r="A485" s="308">
        <v>484</v>
      </c>
      <c r="B485" s="348" t="s">
        <v>540</v>
      </c>
    </row>
    <row r="486" spans="1:2" ht="12.75">
      <c r="A486" s="308">
        <v>485</v>
      </c>
      <c r="B486" s="348" t="s">
        <v>541</v>
      </c>
    </row>
    <row r="487" spans="1:2" ht="12.75">
      <c r="A487" s="308">
        <v>486</v>
      </c>
      <c r="B487" s="348" t="s">
        <v>542</v>
      </c>
    </row>
    <row r="488" spans="1:2" ht="12.75">
      <c r="A488" s="308">
        <v>487</v>
      </c>
      <c r="B488" s="348" t="s">
        <v>543</v>
      </c>
    </row>
    <row r="489" spans="1:2" ht="12.75">
      <c r="A489" s="308">
        <v>488</v>
      </c>
      <c r="B489" s="348" t="s">
        <v>544</v>
      </c>
    </row>
    <row r="490" spans="1:2" ht="12.75">
      <c r="A490" s="308">
        <v>489</v>
      </c>
      <c r="B490" s="348" t="s">
        <v>545</v>
      </c>
    </row>
    <row r="491" spans="1:2" ht="12.75">
      <c r="A491" s="308">
        <v>490</v>
      </c>
      <c r="B491" s="348" t="s">
        <v>546</v>
      </c>
    </row>
    <row r="492" spans="1:2" ht="12.75">
      <c r="A492" s="308">
        <v>491</v>
      </c>
      <c r="B492" s="348" t="s">
        <v>547</v>
      </c>
    </row>
    <row r="493" spans="1:2" ht="12.75">
      <c r="A493" s="308">
        <v>492</v>
      </c>
      <c r="B493" s="348" t="s">
        <v>548</v>
      </c>
    </row>
    <row r="494" spans="1:2" ht="12.75">
      <c r="A494" s="308">
        <v>493</v>
      </c>
      <c r="B494" s="348" t="s">
        <v>549</v>
      </c>
    </row>
    <row r="495" spans="1:2" ht="12.75">
      <c r="A495" s="308">
        <v>494</v>
      </c>
      <c r="B495" s="348" t="s">
        <v>550</v>
      </c>
    </row>
    <row r="496" spans="1:2" ht="12.75">
      <c r="A496" s="308">
        <v>495</v>
      </c>
      <c r="B496" s="348" t="s">
        <v>551</v>
      </c>
    </row>
    <row r="497" spans="1:2" ht="12.75">
      <c r="A497" s="308">
        <v>496</v>
      </c>
      <c r="B497" s="348" t="s">
        <v>552</v>
      </c>
    </row>
    <row r="498" spans="1:2" ht="12.75">
      <c r="A498" s="308">
        <v>497</v>
      </c>
      <c r="B498" s="348" t="s">
        <v>553</v>
      </c>
    </row>
    <row r="499" spans="1:2" ht="12.75">
      <c r="A499" s="308">
        <v>498</v>
      </c>
      <c r="B499" s="348" t="s">
        <v>554</v>
      </c>
    </row>
    <row r="500" spans="1:2" ht="12.75">
      <c r="A500" s="308">
        <v>499</v>
      </c>
      <c r="B500" s="348" t="s">
        <v>555</v>
      </c>
    </row>
    <row r="501" spans="1:2" ht="14.25">
      <c r="A501" s="308">
        <v>500</v>
      </c>
      <c r="B501" s="451" t="s">
        <v>946</v>
      </c>
    </row>
    <row r="502" spans="1:2" ht="12.75">
      <c r="A502" s="308">
        <v>501</v>
      </c>
      <c r="B502" s="348" t="s">
        <v>557</v>
      </c>
    </row>
    <row r="503" spans="1:2" ht="12.75">
      <c r="A503" s="308">
        <v>502</v>
      </c>
      <c r="B503" s="348" t="s">
        <v>558</v>
      </c>
    </row>
    <row r="504" spans="1:2" ht="12.75">
      <c r="A504" s="308">
        <v>503</v>
      </c>
      <c r="B504" s="348" t="s">
        <v>559</v>
      </c>
    </row>
    <row r="505" spans="1:2" ht="12.75">
      <c r="A505" s="308">
        <v>504</v>
      </c>
      <c r="B505" s="348" t="s">
        <v>560</v>
      </c>
    </row>
    <row r="506" spans="1:2" ht="12.75">
      <c r="A506" s="308">
        <v>505</v>
      </c>
      <c r="B506" s="348" t="s">
        <v>561</v>
      </c>
    </row>
    <row r="507" spans="1:2" ht="12.75">
      <c r="A507" s="308">
        <v>506</v>
      </c>
      <c r="B507" s="348" t="s">
        <v>562</v>
      </c>
    </row>
    <row r="508" spans="1:2" ht="12.75">
      <c r="A508" s="308" t="s">
        <v>1232</v>
      </c>
      <c r="B508" s="348" t="s">
        <v>563</v>
      </c>
    </row>
    <row r="509" spans="1:2" ht="12.75">
      <c r="A509" s="308">
        <v>508</v>
      </c>
      <c r="B509" s="348" t="s">
        <v>564</v>
      </c>
    </row>
    <row r="510" spans="1:2" ht="12.75">
      <c r="A510" s="308">
        <v>509</v>
      </c>
      <c r="B510" s="348" t="s">
        <v>565</v>
      </c>
    </row>
    <row r="511" spans="1:2" ht="12.75">
      <c r="A511" s="308">
        <v>510</v>
      </c>
      <c r="B511" s="348" t="s">
        <v>566</v>
      </c>
    </row>
    <row r="512" spans="1:2" ht="12.75">
      <c r="A512" s="308">
        <v>511</v>
      </c>
      <c r="B512" s="348" t="s">
        <v>571</v>
      </c>
    </row>
    <row r="513" spans="1:2" ht="12.75">
      <c r="A513" s="308">
        <v>512</v>
      </c>
      <c r="B513" s="348" t="s">
        <v>572</v>
      </c>
    </row>
    <row r="514" spans="1:2" ht="12.75">
      <c r="A514" s="308">
        <v>513</v>
      </c>
      <c r="B514" s="348" t="s">
        <v>573</v>
      </c>
    </row>
    <row r="515" spans="1:2" ht="12.75">
      <c r="A515" s="308">
        <v>514</v>
      </c>
      <c r="B515" s="348" t="s">
        <v>574</v>
      </c>
    </row>
    <row r="516" spans="1:2" ht="12.75">
      <c r="A516" s="308">
        <v>515</v>
      </c>
      <c r="B516" s="348" t="s">
        <v>575</v>
      </c>
    </row>
    <row r="517" spans="1:2" ht="12.75">
      <c r="A517" s="308">
        <v>516</v>
      </c>
      <c r="B517" s="348" t="s">
        <v>576</v>
      </c>
    </row>
    <row r="518" spans="1:2" ht="12.75">
      <c r="A518" s="308">
        <v>517</v>
      </c>
      <c r="B518" s="348" t="s">
        <v>577</v>
      </c>
    </row>
    <row r="519" spans="1:2" ht="12.75">
      <c r="A519" s="308">
        <v>518</v>
      </c>
      <c r="B519" s="348" t="s">
        <v>578</v>
      </c>
    </row>
    <row r="520" spans="1:2" ht="12.75">
      <c r="A520" s="308">
        <v>519</v>
      </c>
      <c r="B520" s="348" t="s">
        <v>579</v>
      </c>
    </row>
    <row r="521" spans="1:2" ht="12.75">
      <c r="A521" s="308">
        <v>520</v>
      </c>
      <c r="B521" s="348" t="s">
        <v>580</v>
      </c>
    </row>
    <row r="522" spans="1:2" ht="12.75">
      <c r="A522" s="308">
        <v>521</v>
      </c>
      <c r="B522" s="348" t="s">
        <v>581</v>
      </c>
    </row>
    <row r="523" spans="1:2" ht="12.75">
      <c r="A523" s="308">
        <v>522</v>
      </c>
      <c r="B523" s="348" t="s">
        <v>582</v>
      </c>
    </row>
    <row r="524" spans="1:2" ht="12.75">
      <c r="A524" s="308" t="s">
        <v>1232</v>
      </c>
      <c r="B524" s="348" t="s">
        <v>583</v>
      </c>
    </row>
    <row r="525" spans="1:2" ht="12.75">
      <c r="A525" s="308">
        <v>524</v>
      </c>
      <c r="B525" s="348" t="s">
        <v>584</v>
      </c>
    </row>
    <row r="526" spans="1:2" ht="12.75">
      <c r="A526" s="308">
        <v>525</v>
      </c>
      <c r="B526" s="348" t="s">
        <v>585</v>
      </c>
    </row>
    <row r="527" spans="1:2" ht="12.75">
      <c r="A527" s="308">
        <v>526</v>
      </c>
      <c r="B527" s="348" t="s">
        <v>586</v>
      </c>
    </row>
    <row r="528" spans="1:2" ht="12.75">
      <c r="A528" s="308">
        <v>527</v>
      </c>
      <c r="B528" s="348" t="s">
        <v>587</v>
      </c>
    </row>
    <row r="529" spans="1:2" ht="12.75">
      <c r="A529" s="308">
        <v>528</v>
      </c>
      <c r="B529" s="348" t="s">
        <v>588</v>
      </c>
    </row>
    <row r="530" spans="1:2" ht="12.75">
      <c r="A530" s="308">
        <v>529</v>
      </c>
      <c r="B530" s="348" t="s">
        <v>589</v>
      </c>
    </row>
    <row r="531" spans="1:2" ht="12.75">
      <c r="A531" s="308">
        <v>530</v>
      </c>
      <c r="B531" s="348" t="s">
        <v>590</v>
      </c>
    </row>
    <row r="532" spans="1:2" ht="12.75">
      <c r="A532" s="308">
        <v>531</v>
      </c>
      <c r="B532" s="348" t="s">
        <v>591</v>
      </c>
    </row>
    <row r="533" spans="1:2" ht="14.25">
      <c r="A533" s="308">
        <v>532</v>
      </c>
      <c r="B533" s="451" t="s">
        <v>948</v>
      </c>
    </row>
    <row r="534" spans="1:2" ht="12.75">
      <c r="A534" s="308">
        <v>533</v>
      </c>
      <c r="B534" s="348" t="s">
        <v>593</v>
      </c>
    </row>
    <row r="535" spans="1:2" ht="12.75">
      <c r="A535" s="308">
        <v>534</v>
      </c>
      <c r="B535" s="348" t="s">
        <v>594</v>
      </c>
    </row>
    <row r="536" spans="1:2" ht="12.75">
      <c r="A536" s="308">
        <v>535</v>
      </c>
      <c r="B536" s="348" t="s">
        <v>595</v>
      </c>
    </row>
    <row r="537" spans="1:2" ht="12.75">
      <c r="A537" s="308">
        <v>536</v>
      </c>
      <c r="B537" s="348" t="s">
        <v>596</v>
      </c>
    </row>
    <row r="538" spans="1:2" ht="12.75">
      <c r="A538" s="308">
        <v>537</v>
      </c>
      <c r="B538" s="348" t="s">
        <v>597</v>
      </c>
    </row>
    <row r="539" spans="1:2" ht="12.75">
      <c r="A539" s="308">
        <v>538</v>
      </c>
      <c r="B539" s="348" t="s">
        <v>598</v>
      </c>
    </row>
    <row r="540" spans="1:2" ht="12.75">
      <c r="A540" s="308">
        <v>539</v>
      </c>
      <c r="B540" s="348" t="s">
        <v>599</v>
      </c>
    </row>
    <row r="541" spans="1:2" ht="12.75">
      <c r="A541" s="308">
        <v>540</v>
      </c>
      <c r="B541" s="348" t="s">
        <v>600</v>
      </c>
    </row>
    <row r="542" spans="1:2" ht="12.75">
      <c r="A542" s="308">
        <v>541</v>
      </c>
      <c r="B542" s="348" t="s">
        <v>601</v>
      </c>
    </row>
    <row r="543" spans="1:2" ht="12.75">
      <c r="A543" s="308">
        <v>542</v>
      </c>
      <c r="B543" s="348" t="s">
        <v>602</v>
      </c>
    </row>
    <row r="544" spans="1:2" ht="12.75">
      <c r="A544" s="308">
        <v>543</v>
      </c>
      <c r="B544" s="348" t="s">
        <v>603</v>
      </c>
    </row>
    <row r="545" spans="1:2" ht="14.25">
      <c r="A545" s="308">
        <v>544</v>
      </c>
      <c r="B545" s="451" t="s">
        <v>947</v>
      </c>
    </row>
    <row r="546" spans="1:2" ht="14.25">
      <c r="A546" s="308">
        <v>545</v>
      </c>
      <c r="B546" s="451" t="s">
        <v>949</v>
      </c>
    </row>
    <row r="547" spans="1:2" ht="12.75">
      <c r="A547" s="308" t="s">
        <v>1232</v>
      </c>
      <c r="B547" s="348" t="s">
        <v>604</v>
      </c>
    </row>
    <row r="548" spans="1:2" ht="12.75">
      <c r="A548" s="308">
        <v>547</v>
      </c>
      <c r="B548" s="348" t="s">
        <v>605</v>
      </c>
    </row>
    <row r="549" spans="1:2" ht="12.75">
      <c r="A549" s="308">
        <v>548</v>
      </c>
      <c r="B549" s="348" t="s">
        <v>606</v>
      </c>
    </row>
    <row r="550" spans="1:2" ht="14.25">
      <c r="A550" s="308">
        <v>549</v>
      </c>
      <c r="B550" s="451" t="s">
        <v>950</v>
      </c>
    </row>
    <row r="551" spans="1:2" ht="12.75">
      <c r="A551" s="308" t="s">
        <v>1232</v>
      </c>
      <c r="B551" s="348" t="s">
        <v>607</v>
      </c>
    </row>
    <row r="552" spans="1:2" ht="12.75">
      <c r="A552" s="308">
        <v>551</v>
      </c>
      <c r="B552" s="348" t="s">
        <v>608</v>
      </c>
    </row>
    <row r="553" spans="1:2" ht="12.75">
      <c r="A553" s="308">
        <v>552</v>
      </c>
      <c r="B553" s="348" t="s">
        <v>609</v>
      </c>
    </row>
    <row r="554" spans="1:2" ht="12.75">
      <c r="A554" s="308">
        <v>553</v>
      </c>
      <c r="B554" s="348" t="s">
        <v>610</v>
      </c>
    </row>
    <row r="555" spans="1:2" ht="12.75">
      <c r="A555" s="308">
        <v>554</v>
      </c>
      <c r="B555" s="348" t="s">
        <v>611</v>
      </c>
    </row>
    <row r="556" spans="1:2" ht="12.75">
      <c r="A556" s="308">
        <v>555</v>
      </c>
      <c r="B556" s="348" t="s">
        <v>612</v>
      </c>
    </row>
    <row r="557" spans="1:2" ht="12.75">
      <c r="A557" s="308">
        <v>556</v>
      </c>
      <c r="B557" s="348" t="s">
        <v>613</v>
      </c>
    </row>
    <row r="558" spans="1:2" ht="12.75">
      <c r="A558" s="308">
        <v>557</v>
      </c>
      <c r="B558" s="348" t="s">
        <v>614</v>
      </c>
    </row>
    <row r="559" spans="1:2" ht="12.75">
      <c r="A559" s="308">
        <v>558</v>
      </c>
      <c r="B559" s="348" t="s">
        <v>615</v>
      </c>
    </row>
    <row r="560" spans="1:2" ht="12.75">
      <c r="A560" s="308">
        <v>559</v>
      </c>
      <c r="B560" s="348" t="s">
        <v>616</v>
      </c>
    </row>
    <row r="561" spans="1:2" ht="12.75">
      <c r="A561" s="308">
        <v>560</v>
      </c>
      <c r="B561" s="348" t="s">
        <v>617</v>
      </c>
    </row>
    <row r="562" spans="1:2" ht="12.75">
      <c r="A562" s="308">
        <v>561</v>
      </c>
      <c r="B562" s="348" t="s">
        <v>618</v>
      </c>
    </row>
    <row r="563" spans="1:2" ht="12.75">
      <c r="A563" s="308">
        <v>562</v>
      </c>
      <c r="B563" s="348" t="s">
        <v>619</v>
      </c>
    </row>
    <row r="564" spans="1:2" ht="12.75">
      <c r="A564" s="308">
        <v>563</v>
      </c>
      <c r="B564" s="348" t="s">
        <v>620</v>
      </c>
    </row>
    <row r="565" spans="1:2" ht="12.75">
      <c r="A565" s="308">
        <v>564</v>
      </c>
      <c r="B565" s="348" t="s">
        <v>621</v>
      </c>
    </row>
    <row r="566" spans="1:2" ht="12.75">
      <c r="A566" s="308">
        <v>565</v>
      </c>
      <c r="B566" s="348" t="s">
        <v>622</v>
      </c>
    </row>
    <row r="567" spans="1:2" ht="12.75">
      <c r="A567" s="308">
        <v>566</v>
      </c>
      <c r="B567" s="348" t="s">
        <v>623</v>
      </c>
    </row>
    <row r="568" spans="1:2" ht="12.75">
      <c r="A568" s="308">
        <v>567</v>
      </c>
      <c r="B568" s="348" t="s">
        <v>624</v>
      </c>
    </row>
    <row r="569" spans="1:2" ht="12.75">
      <c r="A569" s="308">
        <v>568</v>
      </c>
      <c r="B569" s="348" t="s">
        <v>625</v>
      </c>
    </row>
    <row r="570" spans="1:2" ht="12.75">
      <c r="A570" s="308">
        <v>569</v>
      </c>
      <c r="B570" s="348" t="s">
        <v>626</v>
      </c>
    </row>
    <row r="571" spans="1:2" ht="12.75">
      <c r="A571" s="308">
        <v>570</v>
      </c>
      <c r="B571" s="348" t="s">
        <v>627</v>
      </c>
    </row>
    <row r="572" spans="1:2" ht="12.75">
      <c r="A572" s="308">
        <v>571</v>
      </c>
      <c r="B572" s="348" t="s">
        <v>628</v>
      </c>
    </row>
    <row r="573" spans="1:2" ht="12.75">
      <c r="A573" s="308">
        <v>572</v>
      </c>
      <c r="B573" s="348" t="s">
        <v>629</v>
      </c>
    </row>
    <row r="574" spans="1:2" ht="12.75">
      <c r="A574" s="308">
        <v>573</v>
      </c>
      <c r="B574" s="348" t="s">
        <v>630</v>
      </c>
    </row>
    <row r="575" spans="1:2" ht="12.75">
      <c r="A575" s="308">
        <v>574</v>
      </c>
      <c r="B575" s="348" t="s">
        <v>631</v>
      </c>
    </row>
    <row r="576" spans="1:2" ht="12.75">
      <c r="A576" s="308">
        <v>575</v>
      </c>
      <c r="B576" s="348" t="s">
        <v>632</v>
      </c>
    </row>
    <row r="577" spans="1:2" ht="12.75">
      <c r="A577" s="308">
        <v>576</v>
      </c>
      <c r="B577" s="348" t="s">
        <v>633</v>
      </c>
    </row>
    <row r="578" spans="1:2" ht="14.25">
      <c r="A578" s="308">
        <v>577</v>
      </c>
      <c r="B578" s="451" t="s">
        <v>1242</v>
      </c>
    </row>
    <row r="579" spans="1:2" ht="12.75">
      <c r="A579" s="308">
        <v>578</v>
      </c>
      <c r="B579" s="348" t="s">
        <v>634</v>
      </c>
    </row>
    <row r="580" spans="1:2" ht="12.75">
      <c r="A580" s="308">
        <v>579</v>
      </c>
      <c r="B580" s="348" t="s">
        <v>635</v>
      </c>
    </row>
    <row r="581" spans="1:2" ht="12.75">
      <c r="A581" s="308">
        <v>580</v>
      </c>
      <c r="B581" s="348" t="s">
        <v>636</v>
      </c>
    </row>
    <row r="582" spans="1:2" ht="12.75">
      <c r="A582" s="308">
        <v>581</v>
      </c>
      <c r="B582" s="348" t="s">
        <v>637</v>
      </c>
    </row>
    <row r="583" spans="1:2" ht="12.75">
      <c r="A583" s="308">
        <v>582</v>
      </c>
      <c r="B583" s="348" t="s">
        <v>638</v>
      </c>
    </row>
    <row r="584" spans="1:2" ht="12.75">
      <c r="A584" s="308">
        <v>583</v>
      </c>
      <c r="B584" s="348" t="s">
        <v>639</v>
      </c>
    </row>
    <row r="585" spans="1:2" ht="12.75">
      <c r="A585" s="308">
        <v>584</v>
      </c>
      <c r="B585" s="348" t="s">
        <v>640</v>
      </c>
    </row>
    <row r="586" spans="1:2" ht="12.75">
      <c r="A586" s="308">
        <v>585</v>
      </c>
      <c r="B586" s="348" t="s">
        <v>641</v>
      </c>
    </row>
    <row r="587" spans="1:2" ht="12.75">
      <c r="A587" s="308">
        <v>586</v>
      </c>
      <c r="B587" s="348" t="s">
        <v>642</v>
      </c>
    </row>
    <row r="588" spans="1:2" ht="12.75">
      <c r="A588" s="308">
        <v>587</v>
      </c>
      <c r="B588" s="348" t="s">
        <v>643</v>
      </c>
    </row>
    <row r="589" spans="1:2" ht="12.75">
      <c r="A589" s="308">
        <v>588</v>
      </c>
      <c r="B589" s="348" t="s">
        <v>644</v>
      </c>
    </row>
    <row r="590" spans="1:2" ht="12.75">
      <c r="A590" s="308">
        <v>589</v>
      </c>
      <c r="B590" s="348" t="s">
        <v>645</v>
      </c>
    </row>
    <row r="591" spans="1:2" ht="12.75">
      <c r="A591" s="308">
        <v>590</v>
      </c>
      <c r="B591" s="348" t="s">
        <v>646</v>
      </c>
    </row>
    <row r="592" spans="1:2" ht="14.25">
      <c r="A592" s="308">
        <v>591</v>
      </c>
      <c r="B592" s="451" t="s">
        <v>951</v>
      </c>
    </row>
    <row r="593" spans="1:2" ht="14.25">
      <c r="A593" s="308">
        <v>592</v>
      </c>
      <c r="B593" s="451" t="s">
        <v>952</v>
      </c>
    </row>
    <row r="594" spans="1:2" ht="14.25">
      <c r="A594" s="308">
        <v>593</v>
      </c>
      <c r="B594" s="451" t="s">
        <v>953</v>
      </c>
    </row>
    <row r="595" spans="1:2" ht="12.75">
      <c r="A595" s="308">
        <v>594</v>
      </c>
      <c r="B595" s="348" t="s">
        <v>647</v>
      </c>
    </row>
    <row r="596" spans="1:2" ht="12.75">
      <c r="A596" s="308">
        <v>595</v>
      </c>
      <c r="B596" s="348" t="s">
        <v>648</v>
      </c>
    </row>
    <row r="597" spans="1:2" ht="12.75">
      <c r="A597" s="308">
        <v>596</v>
      </c>
      <c r="B597" s="348" t="s">
        <v>649</v>
      </c>
    </row>
    <row r="598" spans="1:2" ht="14.25">
      <c r="A598" s="308">
        <v>597</v>
      </c>
      <c r="B598" s="451" t="s">
        <v>954</v>
      </c>
    </row>
    <row r="599" spans="1:2" ht="12.75">
      <c r="A599" s="308">
        <v>598</v>
      </c>
      <c r="B599" s="348" t="s">
        <v>650</v>
      </c>
    </row>
    <row r="600" spans="1:2" ht="12.75">
      <c r="A600" s="308">
        <v>599</v>
      </c>
      <c r="B600" s="348" t="s">
        <v>651</v>
      </c>
    </row>
    <row r="601" spans="1:2" ht="12.75">
      <c r="A601" s="308">
        <v>600</v>
      </c>
      <c r="B601" s="348" t="s">
        <v>652</v>
      </c>
    </row>
    <row r="602" spans="1:2" ht="12.75">
      <c r="A602" s="308">
        <v>601</v>
      </c>
      <c r="B602" s="348" t="s">
        <v>653</v>
      </c>
    </row>
    <row r="603" spans="1:2" ht="12.75">
      <c r="A603" s="308">
        <v>602</v>
      </c>
      <c r="B603" s="348" t="s">
        <v>654</v>
      </c>
    </row>
    <row r="604" spans="1:2" ht="12.75">
      <c r="A604" s="308">
        <v>603</v>
      </c>
      <c r="B604" s="348" t="s">
        <v>655</v>
      </c>
    </row>
    <row r="605" spans="1:2" ht="12.75">
      <c r="A605" s="308">
        <v>604</v>
      </c>
      <c r="B605" s="314" t="s">
        <v>862</v>
      </c>
    </row>
    <row r="606" spans="1:2" ht="12.75">
      <c r="A606" s="308">
        <v>605</v>
      </c>
      <c r="B606" s="314" t="s">
        <v>864</v>
      </c>
    </row>
    <row r="607" spans="1:2" ht="12.75">
      <c r="A607" s="308">
        <v>606</v>
      </c>
      <c r="B607" s="314" t="s">
        <v>887</v>
      </c>
    </row>
    <row r="608" spans="1:2" ht="12.75">
      <c r="A608" s="308">
        <v>607</v>
      </c>
      <c r="B608" s="314" t="s">
        <v>863</v>
      </c>
    </row>
    <row r="609" spans="1:2" ht="12.75">
      <c r="A609" s="308">
        <v>608</v>
      </c>
      <c r="B609" s="314" t="s">
        <v>888</v>
      </c>
    </row>
    <row r="610" spans="1:2" ht="12.75">
      <c r="A610" s="308">
        <v>609</v>
      </c>
      <c r="B610" s="348" t="s">
        <v>304</v>
      </c>
    </row>
    <row r="611" spans="1:2" ht="12.75">
      <c r="A611" s="308">
        <v>610</v>
      </c>
      <c r="B611" s="348" t="s">
        <v>306</v>
      </c>
    </row>
    <row r="612" spans="1:2" ht="12.75">
      <c r="A612" s="308">
        <v>611</v>
      </c>
      <c r="B612" s="348" t="s">
        <v>317</v>
      </c>
    </row>
    <row r="613" spans="1:2" ht="12.75">
      <c r="A613" s="308">
        <v>612</v>
      </c>
      <c r="B613" s="348" t="s">
        <v>319</v>
      </c>
    </row>
    <row r="614" spans="1:2" ht="12.75">
      <c r="A614" s="308">
        <v>613</v>
      </c>
      <c r="B614" s="348" t="s">
        <v>322</v>
      </c>
    </row>
    <row r="615" spans="1:2" ht="12.75">
      <c r="A615" s="308">
        <v>614</v>
      </c>
      <c r="B615" s="349" t="s">
        <v>178</v>
      </c>
    </row>
    <row r="616" spans="1:2" ht="12.75">
      <c r="A616" s="308">
        <v>615</v>
      </c>
      <c r="B616" s="349" t="s">
        <v>179</v>
      </c>
    </row>
    <row r="617" spans="1:2" ht="12.75">
      <c r="A617" s="308">
        <v>616</v>
      </c>
      <c r="B617" s="348" t="s">
        <v>232</v>
      </c>
    </row>
    <row r="618" spans="1:2" ht="12.75">
      <c r="A618" s="308">
        <v>617</v>
      </c>
      <c r="B618" s="348" t="s">
        <v>348</v>
      </c>
    </row>
    <row r="619" spans="1:2" ht="12.75">
      <c r="A619" s="308">
        <v>618</v>
      </c>
      <c r="B619" s="348" t="s">
        <v>351</v>
      </c>
    </row>
    <row r="620" spans="1:2" ht="12.75">
      <c r="A620" s="308">
        <v>619</v>
      </c>
      <c r="B620" s="348" t="s">
        <v>354</v>
      </c>
    </row>
    <row r="621" spans="1:2" ht="12.75">
      <c r="A621" s="308">
        <v>620</v>
      </c>
      <c r="B621" s="348" t="s">
        <v>358</v>
      </c>
    </row>
    <row r="622" spans="1:2" ht="12.75">
      <c r="A622" s="308">
        <v>621</v>
      </c>
      <c r="B622" s="348" t="s">
        <v>361</v>
      </c>
    </row>
    <row r="623" spans="1:2" ht="12.75">
      <c r="A623" s="308">
        <v>622</v>
      </c>
      <c r="B623" s="348" t="s">
        <v>233</v>
      </c>
    </row>
    <row r="624" spans="1:2" ht="12.75">
      <c r="A624" s="308">
        <v>623</v>
      </c>
      <c r="B624" s="348" t="s">
        <v>372</v>
      </c>
    </row>
    <row r="625" spans="1:2" ht="12.75">
      <c r="A625" s="308">
        <v>624</v>
      </c>
      <c r="B625" s="348" t="s">
        <v>234</v>
      </c>
    </row>
    <row r="626" spans="1:2" ht="12.75">
      <c r="A626" s="308">
        <v>625</v>
      </c>
      <c r="B626" s="348" t="s">
        <v>33</v>
      </c>
    </row>
    <row r="627" spans="1:2" ht="12.75">
      <c r="A627" s="308">
        <v>626</v>
      </c>
      <c r="B627" s="348" t="s">
        <v>236</v>
      </c>
    </row>
    <row r="628" spans="1:2" ht="12.75">
      <c r="A628" s="308">
        <v>627</v>
      </c>
      <c r="B628" s="348" t="s">
        <v>238</v>
      </c>
    </row>
    <row r="629" spans="1:2" ht="12.75">
      <c r="A629" s="308">
        <v>628</v>
      </c>
      <c r="B629" s="348" t="s">
        <v>239</v>
      </c>
    </row>
    <row r="630" spans="1:2" ht="12.75">
      <c r="A630" s="308">
        <v>629</v>
      </c>
      <c r="B630" s="348" t="s">
        <v>807</v>
      </c>
    </row>
    <row r="631" spans="1:2" ht="12.75">
      <c r="A631" s="308">
        <v>630</v>
      </c>
      <c r="B631" s="348" t="s">
        <v>808</v>
      </c>
    </row>
    <row r="632" spans="1:2" ht="12.75">
      <c r="A632" s="308">
        <v>631</v>
      </c>
      <c r="B632" s="348" t="s">
        <v>809</v>
      </c>
    </row>
    <row r="633" spans="1:2" ht="12.75">
      <c r="A633" s="308">
        <v>632</v>
      </c>
      <c r="B633" s="348" t="s">
        <v>230</v>
      </c>
    </row>
    <row r="634" spans="1:2" ht="12.75">
      <c r="A634" s="308">
        <v>633</v>
      </c>
      <c r="B634" s="348" t="s">
        <v>231</v>
      </c>
    </row>
    <row r="635" spans="1:2" ht="12.75">
      <c r="A635" s="308">
        <v>634</v>
      </c>
      <c r="B635" s="348" t="s">
        <v>133</v>
      </c>
    </row>
    <row r="636" spans="1:2" ht="12.75">
      <c r="A636" s="308">
        <v>635</v>
      </c>
      <c r="B636" s="348" t="s">
        <v>725</v>
      </c>
    </row>
    <row r="637" spans="1:2" ht="12.75">
      <c r="A637" s="308">
        <v>636</v>
      </c>
      <c r="B637" s="348" t="s">
        <v>184</v>
      </c>
    </row>
    <row r="638" spans="1:2" ht="12.75">
      <c r="A638" s="308">
        <v>637</v>
      </c>
      <c r="B638" s="348" t="s">
        <v>138</v>
      </c>
    </row>
    <row r="639" spans="1:2" ht="12.75">
      <c r="A639" s="308">
        <v>638</v>
      </c>
      <c r="B639" s="348" t="s">
        <v>139</v>
      </c>
    </row>
    <row r="640" spans="1:2" ht="12.75">
      <c r="A640" s="308">
        <v>639</v>
      </c>
      <c r="B640" s="349" t="s">
        <v>813</v>
      </c>
    </row>
    <row r="641" spans="1:2" ht="12.75">
      <c r="A641" s="308">
        <v>640</v>
      </c>
      <c r="B641" s="349" t="s">
        <v>814</v>
      </c>
    </row>
    <row r="642" spans="1:2" ht="12.75">
      <c r="A642" s="308">
        <v>641</v>
      </c>
      <c r="B642" s="349" t="s">
        <v>756</v>
      </c>
    </row>
    <row r="643" spans="1:2" ht="12.75">
      <c r="A643" s="308">
        <v>642</v>
      </c>
      <c r="B643" s="349" t="s">
        <v>816</v>
      </c>
    </row>
    <row r="644" spans="1:2" ht="12.75">
      <c r="A644" s="308">
        <v>643</v>
      </c>
      <c r="B644" s="349" t="s">
        <v>817</v>
      </c>
    </row>
    <row r="645" spans="1:2" ht="12.75">
      <c r="A645" s="308">
        <v>644</v>
      </c>
      <c r="B645" s="349" t="s">
        <v>818</v>
      </c>
    </row>
    <row r="646" spans="1:2" ht="12.75">
      <c r="A646" s="308">
        <v>645</v>
      </c>
      <c r="B646" s="348" t="s">
        <v>819</v>
      </c>
    </row>
    <row r="647" spans="1:2" ht="12.75">
      <c r="A647" s="308">
        <v>646</v>
      </c>
      <c r="B647" s="348" t="s">
        <v>820</v>
      </c>
    </row>
    <row r="648" spans="1:2" ht="12.75">
      <c r="A648" s="308">
        <v>647</v>
      </c>
      <c r="B648" s="348" t="s">
        <v>821</v>
      </c>
    </row>
    <row r="649" spans="1:2" ht="12.75">
      <c r="A649" s="308">
        <v>648</v>
      </c>
      <c r="B649" s="348" t="s">
        <v>822</v>
      </c>
    </row>
    <row r="650" spans="1:2" ht="12.75">
      <c r="A650" s="308">
        <v>649</v>
      </c>
      <c r="B650" s="348" t="s">
        <v>826</v>
      </c>
    </row>
    <row r="651" spans="1:2" ht="12.75">
      <c r="A651" s="308">
        <v>650</v>
      </c>
      <c r="B651" s="348" t="s">
        <v>825</v>
      </c>
    </row>
    <row r="652" spans="1:2" ht="12.75">
      <c r="A652" s="308">
        <v>651</v>
      </c>
      <c r="B652" s="348" t="s">
        <v>827</v>
      </c>
    </row>
    <row r="653" spans="1:2" ht="12.75">
      <c r="A653" s="308">
        <v>652</v>
      </c>
      <c r="B653" s="348" t="s">
        <v>824</v>
      </c>
    </row>
    <row r="654" spans="1:2" ht="12.75">
      <c r="A654" s="308">
        <v>653</v>
      </c>
      <c r="B654" s="348" t="s">
        <v>682</v>
      </c>
    </row>
    <row r="655" spans="1:2" ht="12.75">
      <c r="A655" s="308">
        <v>654</v>
      </c>
      <c r="B655" s="348" t="s">
        <v>13</v>
      </c>
    </row>
    <row r="656" spans="1:2" ht="12.75">
      <c r="A656" s="308">
        <v>655</v>
      </c>
      <c r="B656" s="348" t="s">
        <v>14</v>
      </c>
    </row>
    <row r="657" spans="1:2" ht="12.75">
      <c r="A657" s="308">
        <v>656</v>
      </c>
      <c r="B657" s="348" t="s">
        <v>15</v>
      </c>
    </row>
    <row r="658" spans="1:2" ht="12.75">
      <c r="A658" s="308">
        <v>657</v>
      </c>
      <c r="B658" s="348" t="s">
        <v>18</v>
      </c>
    </row>
    <row r="659" spans="1:2" ht="12.75">
      <c r="A659" s="308">
        <v>658</v>
      </c>
      <c r="B659" s="348" t="s">
        <v>19</v>
      </c>
    </row>
    <row r="660" spans="1:2" ht="12.75">
      <c r="A660" s="308">
        <v>659</v>
      </c>
      <c r="B660" s="348" t="s">
        <v>20</v>
      </c>
    </row>
    <row r="661" spans="1:2" ht="12.75">
      <c r="A661" s="308">
        <v>660</v>
      </c>
      <c r="B661" s="348" t="s">
        <v>775</v>
      </c>
    </row>
    <row r="662" spans="1:2" ht="12.75">
      <c r="A662" s="308">
        <v>661</v>
      </c>
      <c r="B662" s="348" t="s">
        <v>777</v>
      </c>
    </row>
    <row r="663" spans="1:2" ht="12.75">
      <c r="A663" s="308">
        <v>662</v>
      </c>
      <c r="B663" s="348" t="s">
        <v>778</v>
      </c>
    </row>
    <row r="664" spans="1:2" ht="12.75">
      <c r="A664" s="308">
        <v>663</v>
      </c>
      <c r="B664" s="348" t="s">
        <v>779</v>
      </c>
    </row>
    <row r="665" spans="1:2" ht="12.75">
      <c r="A665" s="308">
        <v>664</v>
      </c>
      <c r="B665" s="348" t="s">
        <v>30</v>
      </c>
    </row>
    <row r="666" spans="1:2" ht="12.75">
      <c r="A666" s="308">
        <v>665</v>
      </c>
      <c r="B666" s="350" t="s">
        <v>0</v>
      </c>
    </row>
    <row r="667" spans="1:2" ht="12.75">
      <c r="A667" s="308">
        <v>666</v>
      </c>
      <c r="B667" s="348" t="s">
        <v>1</v>
      </c>
    </row>
    <row r="668" spans="1:2" ht="12.75">
      <c r="A668" s="308">
        <v>667</v>
      </c>
      <c r="B668" s="348" t="s">
        <v>188</v>
      </c>
    </row>
    <row r="669" spans="1:2" ht="12.75">
      <c r="A669" s="308">
        <v>668</v>
      </c>
      <c r="B669" s="348" t="s">
        <v>189</v>
      </c>
    </row>
    <row r="670" spans="1:2" ht="12.75">
      <c r="A670" s="308">
        <v>669</v>
      </c>
      <c r="B670" s="348" t="s">
        <v>190</v>
      </c>
    </row>
    <row r="671" spans="1:2" ht="12.75">
      <c r="A671" s="308">
        <v>670</v>
      </c>
      <c r="B671" s="348" t="s">
        <v>191</v>
      </c>
    </row>
    <row r="672" spans="1:2" ht="12.75">
      <c r="A672" s="308">
        <v>671</v>
      </c>
      <c r="B672" s="348" t="s">
        <v>305</v>
      </c>
    </row>
    <row r="673" spans="1:2" ht="12.75">
      <c r="A673" s="308">
        <v>672</v>
      </c>
      <c r="B673" s="348" t="s">
        <v>307</v>
      </c>
    </row>
    <row r="674" spans="1:2" ht="12.75">
      <c r="A674" s="308">
        <v>673</v>
      </c>
      <c r="B674" s="348" t="s">
        <v>309</v>
      </c>
    </row>
    <row r="675" spans="1:2" ht="12.75">
      <c r="A675" s="308">
        <v>674</v>
      </c>
      <c r="B675" s="348" t="s">
        <v>311</v>
      </c>
    </row>
    <row r="676" spans="1:2" ht="12.75">
      <c r="A676" s="308">
        <v>675</v>
      </c>
      <c r="B676" s="348" t="s">
        <v>314</v>
      </c>
    </row>
    <row r="677" spans="1:2" ht="12.75">
      <c r="A677" s="308">
        <v>676</v>
      </c>
      <c r="B677" s="348" t="s">
        <v>316</v>
      </c>
    </row>
    <row r="678" spans="1:2" ht="12.75">
      <c r="A678" s="308">
        <v>677</v>
      </c>
      <c r="B678" s="348" t="s">
        <v>318</v>
      </c>
    </row>
    <row r="679" spans="1:2" ht="12.75">
      <c r="A679" s="308">
        <v>678</v>
      </c>
      <c r="B679" s="348" t="s">
        <v>321</v>
      </c>
    </row>
    <row r="680" spans="1:2" ht="12.75">
      <c r="A680" s="308">
        <v>679</v>
      </c>
      <c r="B680" s="348" t="s">
        <v>324</v>
      </c>
    </row>
    <row r="681" spans="1:2" ht="12.75">
      <c r="A681" s="308">
        <v>680</v>
      </c>
      <c r="B681" s="348" t="s">
        <v>326</v>
      </c>
    </row>
    <row r="682" spans="1:2" ht="12.75">
      <c r="A682" s="308">
        <v>681</v>
      </c>
      <c r="B682" s="348" t="s">
        <v>328</v>
      </c>
    </row>
    <row r="683" spans="1:2" ht="12.75">
      <c r="A683" s="308">
        <v>682</v>
      </c>
      <c r="B683" s="348" t="s">
        <v>331</v>
      </c>
    </row>
    <row r="684" spans="1:2" ht="12.75">
      <c r="A684" s="308">
        <v>683</v>
      </c>
      <c r="B684" s="348" t="s">
        <v>333</v>
      </c>
    </row>
    <row r="685" spans="1:2" ht="12.75">
      <c r="A685" s="308">
        <v>684</v>
      </c>
      <c r="B685" s="348" t="s">
        <v>335</v>
      </c>
    </row>
    <row r="686" spans="1:2" ht="12.75">
      <c r="A686" s="308">
        <v>685</v>
      </c>
      <c r="B686" s="348" t="s">
        <v>337</v>
      </c>
    </row>
    <row r="687" spans="1:2" ht="12.75">
      <c r="A687" s="308">
        <v>686</v>
      </c>
      <c r="B687" s="348" t="s">
        <v>339</v>
      </c>
    </row>
    <row r="688" spans="1:2" ht="12.75">
      <c r="A688" s="308">
        <v>687</v>
      </c>
      <c r="B688" s="348" t="s">
        <v>341</v>
      </c>
    </row>
    <row r="689" spans="1:2" ht="12.75">
      <c r="A689" s="308">
        <v>688</v>
      </c>
      <c r="B689" s="348" t="s">
        <v>343</v>
      </c>
    </row>
    <row r="690" spans="1:2" ht="12.75">
      <c r="A690" s="308">
        <v>689</v>
      </c>
      <c r="B690" s="348" t="s">
        <v>345</v>
      </c>
    </row>
    <row r="691" spans="1:2" ht="12.75">
      <c r="A691" s="308">
        <v>690</v>
      </c>
      <c r="B691" s="348" t="s">
        <v>347</v>
      </c>
    </row>
    <row r="692" spans="1:2" ht="12.75">
      <c r="A692" s="308">
        <v>691</v>
      </c>
      <c r="B692" s="348" t="s">
        <v>350</v>
      </c>
    </row>
    <row r="693" spans="1:2" ht="12.75">
      <c r="A693" s="308">
        <v>692</v>
      </c>
      <c r="B693" s="348" t="s">
        <v>353</v>
      </c>
    </row>
    <row r="694" spans="1:2" ht="12.75">
      <c r="A694" s="308">
        <v>693</v>
      </c>
      <c r="B694" s="348" t="s">
        <v>357</v>
      </c>
    </row>
    <row r="695" spans="1:2" ht="12.75">
      <c r="A695" s="308">
        <v>694</v>
      </c>
      <c r="B695" s="348" t="s">
        <v>360</v>
      </c>
    </row>
    <row r="696" spans="1:2" ht="12.75">
      <c r="A696" s="308">
        <v>695</v>
      </c>
      <c r="B696" s="348" t="s">
        <v>363</v>
      </c>
    </row>
    <row r="697" spans="1:2" ht="12.75">
      <c r="A697" s="308">
        <v>696</v>
      </c>
      <c r="B697" s="348" t="s">
        <v>365</v>
      </c>
    </row>
    <row r="698" spans="1:2" ht="12.75">
      <c r="A698" s="308">
        <v>697</v>
      </c>
      <c r="B698" s="348" t="s">
        <v>368</v>
      </c>
    </row>
    <row r="699" spans="1:2" ht="12.75">
      <c r="A699" s="308">
        <v>698</v>
      </c>
      <c r="B699" s="349" t="s">
        <v>1247</v>
      </c>
    </row>
    <row r="700" spans="1:2" ht="12.75">
      <c r="A700" s="308">
        <v>699</v>
      </c>
      <c r="B700" s="348" t="s">
        <v>370</v>
      </c>
    </row>
    <row r="701" spans="1:2" ht="12.75">
      <c r="A701" s="308">
        <v>700</v>
      </c>
      <c r="B701" s="348" t="s">
        <v>371</v>
      </c>
    </row>
    <row r="702" spans="1:2" ht="12.75">
      <c r="A702" s="308">
        <v>701</v>
      </c>
      <c r="B702" s="348" t="s">
        <v>374</v>
      </c>
    </row>
    <row r="703" spans="1:2" ht="12.75">
      <c r="A703" s="308">
        <v>702</v>
      </c>
      <c r="B703" s="348" t="s">
        <v>375</v>
      </c>
    </row>
    <row r="704" spans="1:2" ht="12.75">
      <c r="A704" s="308">
        <v>703</v>
      </c>
      <c r="B704" s="348" t="s">
        <v>377</v>
      </c>
    </row>
    <row r="705" spans="1:2" ht="12.75">
      <c r="A705" s="308">
        <v>704</v>
      </c>
      <c r="B705" s="348" t="s">
        <v>378</v>
      </c>
    </row>
    <row r="706" spans="1:2" ht="12.75">
      <c r="A706" s="308">
        <v>705</v>
      </c>
      <c r="B706" s="348" t="s">
        <v>380</v>
      </c>
    </row>
    <row r="707" spans="1:2" ht="12.75">
      <c r="A707" s="308">
        <v>706</v>
      </c>
      <c r="B707" s="348" t="s">
        <v>381</v>
      </c>
    </row>
    <row r="708" spans="1:2" ht="12.75">
      <c r="A708" s="308">
        <v>707</v>
      </c>
      <c r="B708" s="348" t="s">
        <v>173</v>
      </c>
    </row>
    <row r="709" spans="1:2" ht="12.75">
      <c r="A709" s="308">
        <v>708</v>
      </c>
      <c r="B709" s="348" t="s">
        <v>384</v>
      </c>
    </row>
    <row r="710" spans="1:2" ht="12.75">
      <c r="A710" s="308" t="s">
        <v>1232</v>
      </c>
      <c r="B710" s="348" t="s">
        <v>386</v>
      </c>
    </row>
    <row r="711" spans="1:2" ht="12.75">
      <c r="A711" s="308">
        <v>710</v>
      </c>
      <c r="B711" s="348" t="s">
        <v>388</v>
      </c>
    </row>
    <row r="712" spans="1:2" ht="12.75">
      <c r="A712" s="308">
        <v>711</v>
      </c>
      <c r="B712" s="348" t="s">
        <v>390</v>
      </c>
    </row>
    <row r="713" spans="1:2" ht="12.75">
      <c r="A713" s="308">
        <v>712</v>
      </c>
      <c r="B713" s="348" t="s">
        <v>392</v>
      </c>
    </row>
    <row r="714" spans="1:2" ht="12.75">
      <c r="A714" s="308">
        <v>713</v>
      </c>
      <c r="B714" s="348" t="s">
        <v>395</v>
      </c>
    </row>
    <row r="715" spans="1:2" ht="12.75">
      <c r="A715" s="308">
        <v>714</v>
      </c>
      <c r="B715" s="348" t="s">
        <v>397</v>
      </c>
    </row>
    <row r="716" spans="1:2" ht="12.75">
      <c r="A716" s="308">
        <v>715</v>
      </c>
      <c r="B716" s="348" t="s">
        <v>399</v>
      </c>
    </row>
    <row r="717" spans="1:2" ht="12.75">
      <c r="A717" s="308">
        <v>716</v>
      </c>
      <c r="B717" s="348" t="s">
        <v>401</v>
      </c>
    </row>
    <row r="718" spans="1:2" ht="12.75">
      <c r="A718" s="308">
        <v>717</v>
      </c>
      <c r="B718" s="348" t="s">
        <v>403</v>
      </c>
    </row>
    <row r="719" spans="1:2" ht="12.75">
      <c r="A719" s="308">
        <v>718</v>
      </c>
      <c r="B719" s="348" t="s">
        <v>405</v>
      </c>
    </row>
    <row r="720" spans="1:2" ht="12.75">
      <c r="A720" s="308">
        <v>719</v>
      </c>
      <c r="B720" s="348" t="s">
        <v>408</v>
      </c>
    </row>
    <row r="721" spans="1:2" ht="12.75">
      <c r="A721" s="308">
        <v>720</v>
      </c>
      <c r="B721" s="348" t="s">
        <v>411</v>
      </c>
    </row>
    <row r="722" spans="1:2" ht="12.75">
      <c r="A722" s="308">
        <v>721</v>
      </c>
      <c r="B722" s="348" t="s">
        <v>413</v>
      </c>
    </row>
    <row r="723" spans="1:2" ht="26.25">
      <c r="A723" s="308">
        <v>722</v>
      </c>
      <c r="B723" s="348" t="s">
        <v>415</v>
      </c>
    </row>
    <row r="724" spans="1:2" ht="12.75">
      <c r="A724" s="308">
        <v>723</v>
      </c>
      <c r="B724" s="348" t="s">
        <v>417</v>
      </c>
    </row>
    <row r="725" spans="1:2" ht="12.75">
      <c r="A725" s="308">
        <v>724</v>
      </c>
      <c r="B725" s="348" t="s">
        <v>419</v>
      </c>
    </row>
    <row r="726" spans="1:2" ht="12.75">
      <c r="A726" s="308">
        <v>725</v>
      </c>
      <c r="B726" s="348" t="s">
        <v>420</v>
      </c>
    </row>
    <row r="727" spans="1:2" ht="12.75">
      <c r="A727" s="308">
        <v>726</v>
      </c>
      <c r="B727" s="348" t="s">
        <v>422</v>
      </c>
    </row>
    <row r="728" spans="1:2" ht="12.75">
      <c r="A728" s="308">
        <v>727</v>
      </c>
      <c r="B728" s="348" t="s">
        <v>424</v>
      </c>
    </row>
    <row r="729" spans="1:2" ht="12.75">
      <c r="A729" s="308">
        <v>728</v>
      </c>
      <c r="B729" s="348" t="s">
        <v>426</v>
      </c>
    </row>
    <row r="730" spans="1:2" ht="12.75">
      <c r="A730" s="308">
        <v>729</v>
      </c>
      <c r="B730" s="348" t="s">
        <v>428</v>
      </c>
    </row>
    <row r="731" spans="1:2" ht="12.75">
      <c r="A731" s="308">
        <v>730</v>
      </c>
      <c r="B731" s="348" t="s">
        <v>429</v>
      </c>
    </row>
    <row r="732" spans="1:2" ht="12.75">
      <c r="A732" s="308" t="s">
        <v>1232</v>
      </c>
      <c r="B732" s="348" t="s">
        <v>431</v>
      </c>
    </row>
    <row r="733" spans="1:2" ht="12.75">
      <c r="A733" s="308">
        <v>732</v>
      </c>
      <c r="B733" s="348" t="s">
        <v>433</v>
      </c>
    </row>
    <row r="734" spans="1:2" ht="12.75">
      <c r="A734" s="308">
        <v>733</v>
      </c>
      <c r="B734" s="348" t="s">
        <v>435</v>
      </c>
    </row>
    <row r="735" spans="1:2" ht="12.75">
      <c r="A735" s="308">
        <v>734</v>
      </c>
      <c r="B735" s="348" t="s">
        <v>436</v>
      </c>
    </row>
    <row r="736" spans="1:2" ht="12.75">
      <c r="A736" s="308">
        <v>735</v>
      </c>
      <c r="B736" s="348" t="s">
        <v>438</v>
      </c>
    </row>
    <row r="737" spans="1:2" ht="12.75">
      <c r="A737" s="308">
        <v>736</v>
      </c>
      <c r="B737" s="348" t="s">
        <v>439</v>
      </c>
    </row>
    <row r="738" spans="1:2" ht="12.75">
      <c r="A738" s="308">
        <v>737</v>
      </c>
      <c r="B738" s="348" t="s">
        <v>441</v>
      </c>
    </row>
    <row r="739" spans="1:2" ht="12.75">
      <c r="A739" s="308">
        <v>738</v>
      </c>
      <c r="B739" s="348" t="s">
        <v>443</v>
      </c>
    </row>
    <row r="740" spans="1:2" ht="12.75">
      <c r="A740" s="308">
        <v>739</v>
      </c>
      <c r="B740" s="348" t="s">
        <v>445</v>
      </c>
    </row>
    <row r="741" spans="1:2" ht="12.75">
      <c r="A741" s="308">
        <v>740</v>
      </c>
      <c r="B741" s="348" t="s">
        <v>447</v>
      </c>
    </row>
    <row r="742" spans="1:2" ht="12.75">
      <c r="A742" s="308">
        <v>741</v>
      </c>
      <c r="B742" s="348" t="s">
        <v>449</v>
      </c>
    </row>
    <row r="743" spans="1:2" ht="12.75">
      <c r="A743" s="308">
        <v>742</v>
      </c>
      <c r="B743" s="348" t="s">
        <v>451</v>
      </c>
    </row>
    <row r="744" spans="1:2" ht="12.75">
      <c r="A744" s="308">
        <v>743</v>
      </c>
      <c r="B744" s="348" t="s">
        <v>453</v>
      </c>
    </row>
    <row r="745" spans="1:2" ht="12.75">
      <c r="A745" s="308">
        <v>744</v>
      </c>
      <c r="B745" s="348" t="s">
        <v>455</v>
      </c>
    </row>
    <row r="746" spans="1:2" ht="12.75">
      <c r="A746" s="308">
        <v>745</v>
      </c>
      <c r="B746" s="348" t="s">
        <v>457</v>
      </c>
    </row>
    <row r="747" spans="1:2" ht="12.75">
      <c r="A747" s="308">
        <v>746</v>
      </c>
      <c r="B747" s="348" t="s">
        <v>459</v>
      </c>
    </row>
    <row r="748" spans="1:2" ht="12.75">
      <c r="A748" s="308">
        <v>747</v>
      </c>
      <c r="B748" s="348" t="s">
        <v>461</v>
      </c>
    </row>
    <row r="749" spans="1:2" ht="12.75">
      <c r="A749" s="308">
        <v>748</v>
      </c>
      <c r="B749" s="348" t="s">
        <v>463</v>
      </c>
    </row>
    <row r="750" spans="1:2" ht="12.75">
      <c r="A750" s="308">
        <v>749</v>
      </c>
      <c r="B750" s="348" t="s">
        <v>464</v>
      </c>
    </row>
    <row r="751" spans="1:2" ht="12.75">
      <c r="A751" s="308">
        <v>750</v>
      </c>
      <c r="B751" s="348" t="s">
        <v>466</v>
      </c>
    </row>
    <row r="752" spans="1:2" ht="12.75">
      <c r="A752" s="308">
        <v>751</v>
      </c>
      <c r="B752" s="348" t="s">
        <v>468</v>
      </c>
    </row>
    <row r="753" spans="1:2" ht="12.75">
      <c r="A753" s="308">
        <v>752</v>
      </c>
      <c r="B753" s="348" t="s">
        <v>470</v>
      </c>
    </row>
    <row r="754" spans="1:2" ht="12.75">
      <c r="A754" s="308">
        <v>753</v>
      </c>
      <c r="B754" s="348" t="s">
        <v>472</v>
      </c>
    </row>
    <row r="755" spans="1:2" ht="12.75">
      <c r="A755" s="308">
        <v>754</v>
      </c>
      <c r="B755" s="348" t="s">
        <v>474</v>
      </c>
    </row>
    <row r="756" spans="1:2" ht="12.75">
      <c r="A756" s="308">
        <v>755</v>
      </c>
      <c r="B756" s="348" t="s">
        <v>476</v>
      </c>
    </row>
    <row r="757" spans="1:2" ht="12.75">
      <c r="A757" s="308">
        <v>756</v>
      </c>
      <c r="B757" s="348" t="s">
        <v>478</v>
      </c>
    </row>
    <row r="758" spans="1:2" ht="12.75">
      <c r="A758" s="308">
        <v>757</v>
      </c>
      <c r="B758" s="348" t="s">
        <v>480</v>
      </c>
    </row>
    <row r="759" spans="1:2" ht="12.75">
      <c r="A759" s="308">
        <v>758</v>
      </c>
      <c r="B759" s="348" t="s">
        <v>482</v>
      </c>
    </row>
    <row r="760" spans="1:2" ht="12.75">
      <c r="A760" s="308">
        <v>759</v>
      </c>
      <c r="B760" s="348" t="s">
        <v>483</v>
      </c>
    </row>
    <row r="761" spans="1:2" ht="12.75">
      <c r="A761" s="308">
        <v>760</v>
      </c>
      <c r="B761" s="348" t="s">
        <v>484</v>
      </c>
    </row>
    <row r="762" spans="1:2" ht="12.75">
      <c r="A762" s="308">
        <v>761</v>
      </c>
      <c r="B762" s="348" t="s">
        <v>485</v>
      </c>
    </row>
    <row r="763" spans="1:2" ht="12.75">
      <c r="A763" s="308">
        <v>762</v>
      </c>
      <c r="B763" s="348" t="s">
        <v>486</v>
      </c>
    </row>
    <row r="764" spans="1:2" ht="12.75">
      <c r="A764" s="308">
        <v>763</v>
      </c>
      <c r="B764" s="348" t="s">
        <v>487</v>
      </c>
    </row>
    <row r="765" spans="1:2" ht="12.75">
      <c r="A765" s="308">
        <v>764</v>
      </c>
      <c r="B765" s="348" t="s">
        <v>489</v>
      </c>
    </row>
    <row r="766" spans="1:2" ht="12.75">
      <c r="A766" s="308">
        <v>765</v>
      </c>
      <c r="B766" s="348" t="s">
        <v>491</v>
      </c>
    </row>
    <row r="767" spans="1:2" ht="12.75">
      <c r="A767" s="308">
        <v>766</v>
      </c>
      <c r="B767" s="348" t="s">
        <v>493</v>
      </c>
    </row>
    <row r="768" spans="1:2" ht="12.75">
      <c r="A768" s="308">
        <v>767</v>
      </c>
      <c r="B768" s="348" t="s">
        <v>495</v>
      </c>
    </row>
    <row r="769" spans="1:2" ht="12.75">
      <c r="A769" s="308">
        <v>768</v>
      </c>
      <c r="B769" s="348" t="s">
        <v>497</v>
      </c>
    </row>
    <row r="770" spans="1:2" ht="12.75">
      <c r="A770" s="308">
        <v>769</v>
      </c>
      <c r="B770" s="349" t="s">
        <v>1241</v>
      </c>
    </row>
    <row r="771" spans="1:2" ht="12.75">
      <c r="A771" s="308">
        <v>770</v>
      </c>
      <c r="B771" s="348" t="s">
        <v>500</v>
      </c>
    </row>
    <row r="772" spans="1:2" ht="12.75">
      <c r="A772" s="308">
        <v>771</v>
      </c>
      <c r="B772" s="348" t="s">
        <v>502</v>
      </c>
    </row>
    <row r="773" spans="1:2" ht="12.75">
      <c r="A773" s="308">
        <v>772</v>
      </c>
      <c r="B773" s="348" t="s">
        <v>503</v>
      </c>
    </row>
    <row r="774" spans="1:2" ht="12.75">
      <c r="A774" s="308">
        <v>773</v>
      </c>
      <c r="B774" s="348" t="s">
        <v>505</v>
      </c>
    </row>
    <row r="775" spans="1:2" ht="12.75">
      <c r="A775" s="308">
        <v>774</v>
      </c>
      <c r="B775" s="348" t="s">
        <v>506</v>
      </c>
    </row>
    <row r="776" spans="1:2" ht="12.75">
      <c r="A776" s="308">
        <v>775</v>
      </c>
      <c r="B776" s="348" t="s">
        <v>508</v>
      </c>
    </row>
    <row r="777" spans="1:2" ht="12.75">
      <c r="A777" s="308">
        <v>776</v>
      </c>
      <c r="B777" s="348" t="s">
        <v>32</v>
      </c>
    </row>
    <row r="778" spans="1:2" ht="12.75">
      <c r="A778" s="308">
        <v>777</v>
      </c>
      <c r="B778" s="348" t="s">
        <v>510</v>
      </c>
    </row>
    <row r="779" spans="1:2" ht="12.75">
      <c r="A779" s="308">
        <v>778</v>
      </c>
      <c r="B779" s="348" t="s">
        <v>511</v>
      </c>
    </row>
    <row r="780" spans="1:2" ht="12.75">
      <c r="A780" s="308">
        <v>779</v>
      </c>
      <c r="B780" s="348" t="s">
        <v>512</v>
      </c>
    </row>
    <row r="781" spans="1:2" ht="12.75">
      <c r="A781" s="308">
        <v>780</v>
      </c>
      <c r="B781" s="348" t="s">
        <v>515</v>
      </c>
    </row>
    <row r="782" spans="1:2" ht="12.75">
      <c r="A782" s="308">
        <v>781</v>
      </c>
      <c r="B782" s="348" t="s">
        <v>517</v>
      </c>
    </row>
    <row r="783" spans="1:2" ht="12.75">
      <c r="A783" s="308">
        <v>782</v>
      </c>
      <c r="B783" s="348" t="s">
        <v>519</v>
      </c>
    </row>
    <row r="784" spans="1:2" ht="12.75">
      <c r="A784" s="308">
        <v>783</v>
      </c>
      <c r="B784" s="348" t="s">
        <v>521</v>
      </c>
    </row>
    <row r="785" spans="1:2" ht="48.75">
      <c r="A785" s="308" t="s">
        <v>1232</v>
      </c>
      <c r="B785" s="318" t="s">
        <v>962</v>
      </c>
    </row>
    <row r="786" spans="1:2" ht="12.75">
      <c r="A786" s="308" t="s">
        <v>1232</v>
      </c>
      <c r="B786" s="379" t="s">
        <v>963</v>
      </c>
    </row>
    <row r="787" spans="1:2" ht="12.75">
      <c r="A787" s="308" t="s">
        <v>1232</v>
      </c>
      <c r="B787" s="379" t="s">
        <v>964</v>
      </c>
    </row>
    <row r="788" spans="1:2" ht="12.75">
      <c r="A788" s="308" t="s">
        <v>1232</v>
      </c>
      <c r="B788" s="379" t="s">
        <v>965</v>
      </c>
    </row>
    <row r="789" spans="1:2" ht="30">
      <c r="A789" s="308" t="s">
        <v>1232</v>
      </c>
      <c r="B789" s="354" t="s">
        <v>966</v>
      </c>
    </row>
    <row r="790" spans="1:2" ht="20.25">
      <c r="A790" s="308" t="s">
        <v>1232</v>
      </c>
      <c r="B790" s="287" t="s">
        <v>967</v>
      </c>
    </row>
    <row r="791" spans="1:2" ht="12.75">
      <c r="A791" s="308" t="s">
        <v>1232</v>
      </c>
      <c r="B791" s="287" t="s">
        <v>968</v>
      </c>
    </row>
    <row r="792" spans="1:2" ht="12.75">
      <c r="A792" s="308" t="s">
        <v>1232</v>
      </c>
      <c r="B792" s="287" t="s">
        <v>969</v>
      </c>
    </row>
    <row r="793" spans="1:2" ht="12.75">
      <c r="A793" s="308" t="s">
        <v>1232</v>
      </c>
      <c r="B793" s="287" t="s">
        <v>970</v>
      </c>
    </row>
    <row r="794" spans="1:2" ht="12.75">
      <c r="A794" s="308" t="s">
        <v>1232</v>
      </c>
      <c r="B794" s="316" t="s">
        <v>971</v>
      </c>
    </row>
    <row r="795" spans="1:2" ht="17.25">
      <c r="A795" s="308" t="s">
        <v>1232</v>
      </c>
      <c r="B795" s="275" t="s">
        <v>972</v>
      </c>
    </row>
    <row r="796" spans="1:2" ht="12.75">
      <c r="A796" s="308" t="s">
        <v>1232</v>
      </c>
      <c r="B796" s="268" t="s">
        <v>973</v>
      </c>
    </row>
    <row r="797" spans="1:2" ht="20.25">
      <c r="A797" s="308" t="s">
        <v>1232</v>
      </c>
      <c r="B797" s="284" t="s">
        <v>974</v>
      </c>
    </row>
    <row r="798" spans="1:2" ht="26.25">
      <c r="A798" s="308" t="s">
        <v>1232</v>
      </c>
      <c r="B798" s="355" t="s">
        <v>975</v>
      </c>
    </row>
    <row r="799" spans="1:2" ht="20.25">
      <c r="A799" s="308" t="s">
        <v>1232</v>
      </c>
      <c r="B799" s="284" t="s">
        <v>976</v>
      </c>
    </row>
    <row r="800" spans="1:2" ht="26.25">
      <c r="A800" s="308" t="s">
        <v>1232</v>
      </c>
      <c r="B800" s="268" t="s">
        <v>977</v>
      </c>
    </row>
    <row r="801" spans="1:2" ht="26.25">
      <c r="A801" s="308" t="s">
        <v>1232</v>
      </c>
      <c r="B801" s="268" t="s">
        <v>978</v>
      </c>
    </row>
    <row r="802" spans="1:2" ht="15">
      <c r="A802" s="308" t="s">
        <v>1232</v>
      </c>
      <c r="B802" s="312" t="s">
        <v>979</v>
      </c>
    </row>
    <row r="803" spans="1:2" ht="12.75">
      <c r="A803" s="308" t="s">
        <v>1232</v>
      </c>
      <c r="B803" s="282" t="s">
        <v>980</v>
      </c>
    </row>
    <row r="804" spans="1:2" ht="20.25">
      <c r="A804" s="308" t="s">
        <v>1232</v>
      </c>
      <c r="B804" s="284" t="s">
        <v>981</v>
      </c>
    </row>
    <row r="805" spans="1:2" ht="12.75">
      <c r="A805" s="308" t="s">
        <v>1232</v>
      </c>
      <c r="B805" s="286" t="s">
        <v>982</v>
      </c>
    </row>
    <row r="806" spans="1:2" ht="12.75">
      <c r="A806" s="308" t="s">
        <v>1232</v>
      </c>
      <c r="B806" s="286" t="s">
        <v>983</v>
      </c>
    </row>
    <row r="807" spans="1:2" ht="26.25">
      <c r="A807" s="308" t="s">
        <v>1232</v>
      </c>
      <c r="B807" s="282" t="s">
        <v>984</v>
      </c>
    </row>
    <row r="808" spans="1:2" ht="12.75">
      <c r="A808" s="308" t="s">
        <v>1232</v>
      </c>
      <c r="B808" s="206" t="s">
        <v>985</v>
      </c>
    </row>
    <row r="809" spans="1:2" ht="26.25">
      <c r="A809" s="308" t="s">
        <v>1232</v>
      </c>
      <c r="B809" s="3" t="s">
        <v>986</v>
      </c>
    </row>
    <row r="810" spans="1:2" ht="15">
      <c r="A810" s="308" t="s">
        <v>1232</v>
      </c>
      <c r="B810" s="312" t="s">
        <v>987</v>
      </c>
    </row>
    <row r="811" spans="1:2" ht="12.75">
      <c r="A811" s="308" t="s">
        <v>1232</v>
      </c>
      <c r="B811" s="282" t="s">
        <v>988</v>
      </c>
    </row>
    <row r="812" spans="1:2" ht="20.25">
      <c r="A812" s="308" t="s">
        <v>1232</v>
      </c>
      <c r="B812" s="284" t="s">
        <v>989</v>
      </c>
    </row>
    <row r="813" spans="1:2" ht="26.25">
      <c r="A813" s="308" t="s">
        <v>1232</v>
      </c>
      <c r="B813" s="356" t="s">
        <v>990</v>
      </c>
    </row>
    <row r="814" spans="1:2" ht="12.75">
      <c r="A814" s="308" t="s">
        <v>1232</v>
      </c>
      <c r="B814" s="356" t="s">
        <v>991</v>
      </c>
    </row>
    <row r="815" spans="1:2" ht="26.25">
      <c r="A815" s="308" t="s">
        <v>1232</v>
      </c>
      <c r="B815" s="282" t="s">
        <v>992</v>
      </c>
    </row>
    <row r="816" spans="1:2" ht="26.25">
      <c r="A816" s="308" t="s">
        <v>1232</v>
      </c>
      <c r="B816" s="3" t="s">
        <v>993</v>
      </c>
    </row>
    <row r="817" spans="1:2" ht="12.75">
      <c r="A817" s="308" t="s">
        <v>1232</v>
      </c>
      <c r="B817" s="379" t="s">
        <v>994</v>
      </c>
    </row>
    <row r="818" spans="1:2" ht="12.75">
      <c r="A818" s="308" t="s">
        <v>1232</v>
      </c>
      <c r="B818" s="357" t="s">
        <v>995</v>
      </c>
    </row>
    <row r="819" spans="1:2" ht="12.75">
      <c r="A819" s="308" t="s">
        <v>1232</v>
      </c>
      <c r="B819" s="357" t="s">
        <v>996</v>
      </c>
    </row>
    <row r="820" spans="1:2" ht="12.75">
      <c r="A820" s="308" t="s">
        <v>1232</v>
      </c>
      <c r="B820" s="358" t="s">
        <v>997</v>
      </c>
    </row>
    <row r="821" spans="1:2" ht="12.75">
      <c r="A821" s="308" t="s">
        <v>1232</v>
      </c>
      <c r="B821" s="358" t="s">
        <v>998</v>
      </c>
    </row>
    <row r="822" spans="1:2" ht="26.25">
      <c r="A822" s="308" t="s">
        <v>1232</v>
      </c>
      <c r="B822" s="359" t="s">
        <v>999</v>
      </c>
    </row>
    <row r="823" spans="1:2" ht="40.5">
      <c r="A823" s="308">
        <v>822</v>
      </c>
      <c r="B823" s="206" t="s">
        <v>935</v>
      </c>
    </row>
    <row r="824" spans="1:2" ht="14.25">
      <c r="A824" s="308">
        <v>823</v>
      </c>
      <c r="B824" s="452" t="s">
        <v>955</v>
      </c>
    </row>
    <row r="825" spans="1:2" ht="14.25">
      <c r="A825" s="308">
        <v>824</v>
      </c>
      <c r="B825" s="452" t="s">
        <v>961</v>
      </c>
    </row>
    <row r="826" spans="1:2" ht="14.25">
      <c r="A826" s="308">
        <v>825</v>
      </c>
      <c r="B826" s="452" t="s">
        <v>956</v>
      </c>
    </row>
    <row r="827" spans="1:2" ht="14.25">
      <c r="A827" s="308">
        <v>826</v>
      </c>
      <c r="B827" s="452" t="s">
        <v>957</v>
      </c>
    </row>
    <row r="828" spans="1:2" ht="14.25">
      <c r="A828" s="308">
        <v>827</v>
      </c>
      <c r="B828" s="452" t="s">
        <v>958</v>
      </c>
    </row>
    <row r="829" spans="1:2" ht="14.25">
      <c r="A829" s="308">
        <v>828</v>
      </c>
      <c r="B829" s="452" t="s">
        <v>959</v>
      </c>
    </row>
    <row r="830" spans="1:2" ht="14.25">
      <c r="A830" s="308">
        <v>829</v>
      </c>
      <c r="B830" s="452" t="s">
        <v>960</v>
      </c>
    </row>
    <row r="831" spans="1:2" ht="12.75">
      <c r="A831" s="308">
        <v>830</v>
      </c>
      <c r="B831" s="453" t="s">
        <v>936</v>
      </c>
    </row>
    <row r="832" spans="1:2" ht="12.75">
      <c r="A832" s="308">
        <v>831</v>
      </c>
      <c r="B832" s="294" t="s">
        <v>1000</v>
      </c>
    </row>
    <row r="833" spans="1:2" ht="34.5">
      <c r="A833" s="308" t="s">
        <v>1232</v>
      </c>
      <c r="B833" s="454" t="s">
        <v>1001</v>
      </c>
    </row>
    <row r="834" spans="1:2" ht="40.5">
      <c r="A834" s="308" t="s">
        <v>1232</v>
      </c>
      <c r="B834" s="99" t="s">
        <v>1002</v>
      </c>
    </row>
    <row r="835" spans="1:2" ht="39">
      <c r="A835" s="308" t="s">
        <v>1232</v>
      </c>
      <c r="B835" s="3" t="s">
        <v>1003</v>
      </c>
    </row>
    <row r="836" spans="1:2" ht="20.25">
      <c r="A836" s="308" t="s">
        <v>1232</v>
      </c>
      <c r="B836" s="301" t="s">
        <v>1004</v>
      </c>
    </row>
    <row r="837" spans="1:2" ht="26.25">
      <c r="A837" s="308" t="s">
        <v>1232</v>
      </c>
      <c r="B837" s="3" t="s">
        <v>1005</v>
      </c>
    </row>
    <row r="838" spans="1:3" ht="12.75">
      <c r="A838" s="308">
        <v>837</v>
      </c>
      <c r="B838" s="362" t="s">
        <v>1008</v>
      </c>
      <c r="C838" s="363"/>
    </row>
    <row r="839" spans="1:2" ht="45">
      <c r="A839" s="308" t="s">
        <v>1232</v>
      </c>
      <c r="B839" s="292" t="s">
        <v>1010</v>
      </c>
    </row>
    <row r="840" spans="1:2" s="455" customFormat="1" ht="24">
      <c r="A840" s="308"/>
      <c r="B840" s="439" t="s">
        <v>1233</v>
      </c>
    </row>
    <row r="841" spans="1:2" ht="48.75">
      <c r="A841" s="308">
        <v>1000</v>
      </c>
      <c r="B841" s="318" t="s">
        <v>1020</v>
      </c>
    </row>
    <row r="842" spans="1:2" ht="12.75">
      <c r="A842" s="308">
        <v>1001</v>
      </c>
      <c r="B842" s="435" t="s">
        <v>1057</v>
      </c>
    </row>
    <row r="843" spans="1:2" ht="12.75">
      <c r="A843" s="308" t="s">
        <v>1232</v>
      </c>
      <c r="B843" s="435" t="s">
        <v>1158</v>
      </c>
    </row>
    <row r="844" spans="1:2" ht="12.75">
      <c r="A844" s="308">
        <v>1003</v>
      </c>
      <c r="B844" s="435" t="s">
        <v>1093</v>
      </c>
    </row>
    <row r="845" spans="1:2" ht="12.75">
      <c r="A845" s="308">
        <v>1004</v>
      </c>
      <c r="B845" s="435" t="s">
        <v>1104</v>
      </c>
    </row>
    <row r="846" spans="1:2" ht="12.75">
      <c r="A846" s="308">
        <v>1005</v>
      </c>
      <c r="B846" s="456" t="s">
        <v>1112</v>
      </c>
    </row>
    <row r="847" spans="1:2" ht="12.75">
      <c r="A847" s="308">
        <v>1006</v>
      </c>
      <c r="B847" s="76" t="s">
        <v>1190</v>
      </c>
    </row>
    <row r="848" spans="1:2" ht="39">
      <c r="A848" s="308">
        <v>1007</v>
      </c>
      <c r="B848" s="269" t="s">
        <v>1208</v>
      </c>
    </row>
    <row r="849" spans="1:2" ht="12.75">
      <c r="A849" s="308">
        <v>1008</v>
      </c>
      <c r="B849" s="294" t="s">
        <v>1209</v>
      </c>
    </row>
    <row r="850" spans="1:2" ht="12.75">
      <c r="A850" s="308">
        <v>1009</v>
      </c>
      <c r="B850" s="427" t="s">
        <v>1185</v>
      </c>
    </row>
    <row r="851" spans="1:2" ht="39">
      <c r="A851" s="308">
        <v>1010</v>
      </c>
      <c r="B851" s="294" t="s">
        <v>1210</v>
      </c>
    </row>
    <row r="852" spans="1:2" ht="12.75">
      <c r="A852" s="308" t="s">
        <v>1232</v>
      </c>
      <c r="B852" s="294" t="s">
        <v>1188</v>
      </c>
    </row>
    <row r="853" spans="1:2" ht="12.75">
      <c r="A853" s="308" t="s">
        <v>1232</v>
      </c>
      <c r="B853" s="426" t="s">
        <v>1187</v>
      </c>
    </row>
    <row r="854" spans="1:2" ht="12.75">
      <c r="A854" s="308">
        <v>1013</v>
      </c>
      <c r="B854" s="427" t="s">
        <v>1186</v>
      </c>
    </row>
    <row r="855" spans="1:2" ht="52.5">
      <c r="A855" s="308">
        <v>1014</v>
      </c>
      <c r="B855" s="294" t="s">
        <v>1226</v>
      </c>
    </row>
    <row r="856" spans="1:2" ht="39">
      <c r="A856" s="308">
        <v>1015</v>
      </c>
      <c r="B856" s="294" t="s">
        <v>1227</v>
      </c>
    </row>
    <row r="857" spans="1:2" ht="12.75">
      <c r="A857" s="308">
        <v>1016</v>
      </c>
      <c r="B857" s="427" t="s">
        <v>1228</v>
      </c>
    </row>
    <row r="858" spans="1:2" ht="12.75">
      <c r="A858" s="308">
        <v>1017</v>
      </c>
      <c r="B858" s="268" t="s">
        <v>1197</v>
      </c>
    </row>
    <row r="859" spans="1:2" ht="39">
      <c r="A859" s="308">
        <v>1018</v>
      </c>
      <c r="B859" s="294" t="s">
        <v>1211</v>
      </c>
    </row>
    <row r="860" spans="1:2" ht="39">
      <c r="A860" s="308">
        <v>1019</v>
      </c>
      <c r="B860" s="294" t="s">
        <v>1212</v>
      </c>
    </row>
    <row r="861" spans="1:2" ht="12.75">
      <c r="A861" s="308">
        <v>1020</v>
      </c>
      <c r="B861" s="294" t="s">
        <v>1213</v>
      </c>
    </row>
    <row r="862" spans="1:2" ht="12.75">
      <c r="A862" s="308">
        <v>1021</v>
      </c>
      <c r="B862" s="427" t="s">
        <v>1192</v>
      </c>
    </row>
    <row r="863" spans="1:2" ht="26.25">
      <c r="A863" s="308">
        <v>1022</v>
      </c>
      <c r="B863" s="294" t="s">
        <v>1214</v>
      </c>
    </row>
    <row r="864" spans="1:2" ht="12.75">
      <c r="A864" s="308">
        <v>1023</v>
      </c>
      <c r="B864" s="268" t="s">
        <v>1194</v>
      </c>
    </row>
    <row r="865" spans="1:2" ht="66">
      <c r="A865" s="308">
        <v>1024</v>
      </c>
      <c r="B865" s="294" t="s">
        <v>1215</v>
      </c>
    </row>
    <row r="866" spans="1:2" ht="39">
      <c r="A866" s="308">
        <v>1025</v>
      </c>
      <c r="B866" s="294" t="s">
        <v>1216</v>
      </c>
    </row>
    <row r="867" spans="1:2" ht="26.25">
      <c r="A867" s="308">
        <v>1026</v>
      </c>
      <c r="B867" s="294" t="s">
        <v>1217</v>
      </c>
    </row>
    <row r="868" spans="1:2" ht="26.25">
      <c r="A868" s="308">
        <v>1027</v>
      </c>
      <c r="B868" s="294" t="s">
        <v>1199</v>
      </c>
    </row>
    <row r="869" spans="1:2" ht="39">
      <c r="A869" s="308">
        <v>1028</v>
      </c>
      <c r="B869" s="294" t="s">
        <v>1218</v>
      </c>
    </row>
    <row r="870" spans="1:2" ht="39">
      <c r="A870" s="308">
        <v>1029</v>
      </c>
      <c r="B870" s="294" t="s">
        <v>1201</v>
      </c>
    </row>
    <row r="871" spans="1:2" ht="12.75">
      <c r="A871" s="308">
        <v>1030</v>
      </c>
      <c r="B871" s="427" t="s">
        <v>1036</v>
      </c>
    </row>
    <row r="872" spans="1:2" ht="66">
      <c r="A872" s="308">
        <v>1031</v>
      </c>
      <c r="B872" s="294" t="s">
        <v>1219</v>
      </c>
    </row>
    <row r="873" spans="1:2" ht="12.75">
      <c r="A873" s="308">
        <v>1032</v>
      </c>
      <c r="B873" s="268" t="s">
        <v>1220</v>
      </c>
    </row>
    <row r="874" spans="1:2" ht="26.25">
      <c r="A874" s="308">
        <v>1033</v>
      </c>
      <c r="B874" s="294" t="s">
        <v>1221</v>
      </c>
    </row>
    <row r="875" spans="1:2" ht="34.5">
      <c r="A875" s="308" t="s">
        <v>1232</v>
      </c>
      <c r="B875" s="454" t="s">
        <v>1236</v>
      </c>
    </row>
    <row r="876" spans="1:2" ht="12.75">
      <c r="A876" s="308">
        <v>1035</v>
      </c>
      <c r="B876" s="457" t="s">
        <v>1196</v>
      </c>
    </row>
    <row r="877" spans="1:2" ht="66">
      <c r="A877" s="308">
        <v>1036</v>
      </c>
      <c r="B877" s="269" t="s">
        <v>1202</v>
      </c>
    </row>
    <row r="878" spans="1:2" ht="26.25">
      <c r="A878" s="308" t="s">
        <v>1232</v>
      </c>
      <c r="B878" s="76" t="s">
        <v>1203</v>
      </c>
    </row>
    <row r="879" spans="1:2" ht="52.5">
      <c r="A879" s="308">
        <v>1038</v>
      </c>
      <c r="B879" s="76" t="s">
        <v>1222</v>
      </c>
    </row>
    <row r="880" spans="1:2" ht="26.25">
      <c r="A880" s="308">
        <v>1039</v>
      </c>
      <c r="B880" s="76" t="s">
        <v>1223</v>
      </c>
    </row>
    <row r="881" spans="1:2" ht="39">
      <c r="A881" s="308">
        <v>1040</v>
      </c>
      <c r="B881" s="271" t="s">
        <v>1204</v>
      </c>
    </row>
    <row r="882" spans="1:2" ht="26.25">
      <c r="A882" s="308">
        <v>1041</v>
      </c>
      <c r="B882" s="269" t="s">
        <v>1021</v>
      </c>
    </row>
    <row r="883" spans="1:2" ht="30">
      <c r="A883" s="308">
        <v>1042</v>
      </c>
      <c r="B883" s="99" t="s">
        <v>1144</v>
      </c>
    </row>
    <row r="884" spans="1:2" ht="20.25">
      <c r="A884" s="308">
        <v>1043</v>
      </c>
      <c r="B884" s="99" t="s">
        <v>1145</v>
      </c>
    </row>
    <row r="885" spans="1:2" ht="20.25">
      <c r="A885" s="308">
        <v>1044</v>
      </c>
      <c r="B885" s="99" t="s">
        <v>1030</v>
      </c>
    </row>
    <row r="886" spans="1:2" ht="12.75">
      <c r="A886" s="308">
        <v>1045</v>
      </c>
      <c r="B886" s="436" t="s">
        <v>1027</v>
      </c>
    </row>
    <row r="887" spans="1:2" ht="12.75">
      <c r="A887" s="308">
        <v>1046</v>
      </c>
      <c r="B887" s="436" t="s">
        <v>1028</v>
      </c>
    </row>
    <row r="888" spans="1:2" ht="12.75">
      <c r="A888" s="308">
        <v>1047</v>
      </c>
      <c r="B888" s="99" t="s">
        <v>1029</v>
      </c>
    </row>
    <row r="889" spans="1:2" ht="12.75">
      <c r="A889" s="308">
        <v>1048</v>
      </c>
      <c r="B889" s="268" t="s">
        <v>1146</v>
      </c>
    </row>
    <row r="890" spans="1:2" ht="12.75">
      <c r="A890" s="308">
        <v>1049</v>
      </c>
      <c r="B890" s="441" t="s">
        <v>1139</v>
      </c>
    </row>
    <row r="891" spans="1:2" ht="12.75">
      <c r="A891" s="308">
        <v>1050</v>
      </c>
      <c r="B891" s="441" t="s">
        <v>1140</v>
      </c>
    </row>
    <row r="892" spans="1:2" ht="20.25">
      <c r="A892" s="308">
        <v>1051</v>
      </c>
      <c r="B892" s="99" t="s">
        <v>1141</v>
      </c>
    </row>
    <row r="893" spans="1:2" ht="39">
      <c r="A893" s="308">
        <v>1052</v>
      </c>
      <c r="B893" s="294" t="s">
        <v>1148</v>
      </c>
    </row>
    <row r="894" spans="1:2" ht="26.25">
      <c r="A894" s="308">
        <v>1053</v>
      </c>
      <c r="B894" s="294" t="s">
        <v>1149</v>
      </c>
    </row>
    <row r="895" spans="1:2" ht="39">
      <c r="A895" s="308">
        <v>1054</v>
      </c>
      <c r="B895" s="294" t="s">
        <v>1147</v>
      </c>
    </row>
    <row r="896" spans="1:2" ht="39">
      <c r="A896" s="308">
        <v>1055</v>
      </c>
      <c r="B896" s="294" t="s">
        <v>1150</v>
      </c>
    </row>
    <row r="897" spans="1:2" ht="12.75">
      <c r="A897" s="308">
        <v>1056</v>
      </c>
      <c r="B897" s="268" t="s">
        <v>1022</v>
      </c>
    </row>
    <row r="898" spans="1:2" ht="12.75">
      <c r="A898" s="308">
        <v>1057</v>
      </c>
      <c r="B898" s="99" t="s">
        <v>1038</v>
      </c>
    </row>
    <row r="899" spans="1:2" ht="12.75">
      <c r="A899" s="308">
        <v>1058</v>
      </c>
      <c r="B899" s="268" t="s">
        <v>1130</v>
      </c>
    </row>
    <row r="900" spans="1:2" ht="12.75">
      <c r="A900" s="308">
        <v>1059</v>
      </c>
      <c r="B900" s="268" t="s">
        <v>1129</v>
      </c>
    </row>
    <row r="901" spans="1:2" ht="26.25">
      <c r="A901" s="308">
        <v>1060</v>
      </c>
      <c r="B901" s="294" t="s">
        <v>1135</v>
      </c>
    </row>
    <row r="902" spans="1:2" ht="12.75">
      <c r="A902" s="308">
        <v>1061</v>
      </c>
      <c r="B902" s="268" t="s">
        <v>1136</v>
      </c>
    </row>
    <row r="903" spans="1:2" ht="26.25">
      <c r="A903" s="308">
        <v>1062</v>
      </c>
      <c r="B903" s="268" t="s">
        <v>1177</v>
      </c>
    </row>
    <row r="904" spans="1:2" ht="30">
      <c r="A904" s="308">
        <v>1063</v>
      </c>
      <c r="B904" s="99" t="s">
        <v>1056</v>
      </c>
    </row>
    <row r="905" spans="1:2" ht="30">
      <c r="A905" s="308">
        <v>1064</v>
      </c>
      <c r="B905" s="429" t="s">
        <v>1025</v>
      </c>
    </row>
    <row r="906" spans="1:2" ht="20.25">
      <c r="A906" s="308">
        <v>1065</v>
      </c>
      <c r="B906" s="428" t="s">
        <v>1042</v>
      </c>
    </row>
    <row r="907" spans="1:2" ht="30">
      <c r="A907" s="308">
        <v>1066</v>
      </c>
      <c r="B907" s="428" t="s">
        <v>1043</v>
      </c>
    </row>
    <row r="908" spans="1:2" ht="26.25">
      <c r="A908" s="308">
        <v>1067</v>
      </c>
      <c r="B908" s="268" t="s">
        <v>1138</v>
      </c>
    </row>
    <row r="909" spans="1:2" ht="12.75">
      <c r="A909" s="308">
        <v>1068</v>
      </c>
      <c r="B909" s="56" t="s">
        <v>1026</v>
      </c>
    </row>
    <row r="910" spans="1:2" ht="20.25">
      <c r="A910" s="308">
        <v>1069</v>
      </c>
      <c r="B910" s="301" t="s">
        <v>1143</v>
      </c>
    </row>
    <row r="911" spans="1:2" ht="30">
      <c r="A911" s="308">
        <v>1070</v>
      </c>
      <c r="B911" s="276" t="s">
        <v>1098</v>
      </c>
    </row>
    <row r="912" spans="1:2" ht="26.25">
      <c r="A912" s="308">
        <v>1071</v>
      </c>
      <c r="B912" s="268" t="s">
        <v>1031</v>
      </c>
    </row>
    <row r="913" spans="1:2" ht="12.75">
      <c r="A913" s="308">
        <v>1072</v>
      </c>
      <c r="B913" s="276" t="s">
        <v>1032</v>
      </c>
    </row>
    <row r="914" spans="1:2" ht="26.25">
      <c r="A914" s="308">
        <v>1073</v>
      </c>
      <c r="B914" s="268" t="s">
        <v>1033</v>
      </c>
    </row>
    <row r="915" spans="1:2" ht="12.75">
      <c r="A915" s="308">
        <v>1074</v>
      </c>
      <c r="B915" s="276" t="s">
        <v>1113</v>
      </c>
    </row>
    <row r="916" spans="1:2" ht="12.75">
      <c r="A916" s="308">
        <v>1075</v>
      </c>
      <c r="B916" s="432" t="s">
        <v>1114</v>
      </c>
    </row>
    <row r="917" spans="1:2" ht="30">
      <c r="A917" s="308">
        <v>1076</v>
      </c>
      <c r="B917" s="443" t="s">
        <v>1034</v>
      </c>
    </row>
    <row r="918" spans="1:2" ht="26.25">
      <c r="A918" s="308">
        <v>1077</v>
      </c>
      <c r="B918" s="268" t="s">
        <v>1152</v>
      </c>
    </row>
    <row r="919" spans="1:2" ht="30">
      <c r="A919" s="308">
        <v>1078</v>
      </c>
      <c r="B919" s="442" t="s">
        <v>1151</v>
      </c>
    </row>
    <row r="920" spans="1:2" ht="26.25">
      <c r="A920" s="308">
        <v>1079</v>
      </c>
      <c r="B920" s="268" t="s">
        <v>1156</v>
      </c>
    </row>
    <row r="921" spans="1:2" ht="20.25">
      <c r="A921" s="308">
        <v>1080</v>
      </c>
      <c r="B921" s="284" t="s">
        <v>1157</v>
      </c>
    </row>
    <row r="922" spans="1:2" ht="30">
      <c r="A922" s="308">
        <v>1081</v>
      </c>
      <c r="B922" s="284" t="s">
        <v>1037</v>
      </c>
    </row>
    <row r="923" spans="1:2" ht="20.25">
      <c r="A923" s="308">
        <v>1082</v>
      </c>
      <c r="B923" s="99" t="s">
        <v>1115</v>
      </c>
    </row>
    <row r="924" spans="1:2" ht="26.25">
      <c r="A924" s="308">
        <v>1083</v>
      </c>
      <c r="B924" s="268" t="s">
        <v>1154</v>
      </c>
    </row>
    <row r="925" spans="1:2" ht="30">
      <c r="A925" s="308">
        <v>1084</v>
      </c>
      <c r="B925" s="99" t="s">
        <v>1116</v>
      </c>
    </row>
    <row r="926" spans="1:2" ht="20.25">
      <c r="A926" s="308">
        <v>1085</v>
      </c>
      <c r="B926" s="430" t="s">
        <v>1041</v>
      </c>
    </row>
    <row r="927" spans="1:2" ht="20.25">
      <c r="A927" s="308">
        <v>1086</v>
      </c>
      <c r="B927" s="430" t="s">
        <v>1153</v>
      </c>
    </row>
    <row r="928" spans="1:2" ht="12.75">
      <c r="A928" s="308">
        <v>1087</v>
      </c>
      <c r="B928" s="437" t="s">
        <v>1058</v>
      </c>
    </row>
    <row r="929" spans="1:2" ht="12.75">
      <c r="A929" s="308">
        <v>1088</v>
      </c>
      <c r="B929" s="276" t="s">
        <v>1053</v>
      </c>
    </row>
    <row r="930" spans="1:2" ht="26.25">
      <c r="A930" s="308">
        <v>1089</v>
      </c>
      <c r="B930" s="268" t="s">
        <v>1054</v>
      </c>
    </row>
    <row r="931" spans="1:2" ht="12.75">
      <c r="A931" s="308">
        <v>1090</v>
      </c>
      <c r="B931" s="276" t="s">
        <v>1055</v>
      </c>
    </row>
    <row r="932" spans="1:2" ht="26.25">
      <c r="A932" s="308">
        <v>1091</v>
      </c>
      <c r="B932" s="268" t="s">
        <v>1035</v>
      </c>
    </row>
    <row r="933" spans="1:2" ht="20.25">
      <c r="A933" s="308">
        <v>1092</v>
      </c>
      <c r="B933" s="276" t="s">
        <v>1155</v>
      </c>
    </row>
    <row r="934" spans="1:2" ht="12.75">
      <c r="A934" s="308">
        <v>1093</v>
      </c>
      <c r="B934" s="99" t="s">
        <v>1051</v>
      </c>
    </row>
    <row r="935" spans="1:2" ht="12.75">
      <c r="A935" s="308" t="s">
        <v>1232</v>
      </c>
      <c r="B935" s="429" t="s">
        <v>1117</v>
      </c>
    </row>
    <row r="936" spans="1:2" ht="12.75">
      <c r="A936" s="308">
        <v>1095</v>
      </c>
      <c r="B936" s="285" t="s">
        <v>1044</v>
      </c>
    </row>
    <row r="937" spans="1:2" ht="26.25">
      <c r="A937" s="308">
        <v>1096</v>
      </c>
      <c r="B937" s="3" t="s">
        <v>1047</v>
      </c>
    </row>
    <row r="938" spans="1:2" ht="20.25">
      <c r="A938" s="308">
        <v>1097</v>
      </c>
      <c r="B938" s="99" t="s">
        <v>1120</v>
      </c>
    </row>
    <row r="939" spans="1:2" ht="12.75">
      <c r="A939" s="308">
        <v>1098</v>
      </c>
      <c r="B939" s="431" t="s">
        <v>1118</v>
      </c>
    </row>
    <row r="940" spans="1:2" ht="26.25">
      <c r="A940" s="308">
        <v>1099</v>
      </c>
      <c r="B940" s="3" t="s">
        <v>1119</v>
      </c>
    </row>
    <row r="941" spans="1:2" ht="40.5">
      <c r="A941" s="308">
        <v>1100</v>
      </c>
      <c r="B941" s="99" t="s">
        <v>1200</v>
      </c>
    </row>
    <row r="942" spans="1:2" ht="26.25">
      <c r="A942" s="308">
        <v>1101</v>
      </c>
      <c r="B942" s="355" t="s">
        <v>1121</v>
      </c>
    </row>
    <row r="943" spans="1:2" ht="30">
      <c r="A943" s="308">
        <v>1102</v>
      </c>
      <c r="B943" s="438" t="s">
        <v>1050</v>
      </c>
    </row>
    <row r="944" spans="1:2" ht="12.75">
      <c r="A944" s="308">
        <v>1103</v>
      </c>
      <c r="B944" s="431" t="s">
        <v>1127</v>
      </c>
    </row>
    <row r="945" spans="1:2" ht="26.25">
      <c r="A945" s="308">
        <v>1104</v>
      </c>
      <c r="B945" s="434" t="s">
        <v>1123</v>
      </c>
    </row>
    <row r="946" spans="1:2" ht="20.25">
      <c r="A946" s="308">
        <v>1105</v>
      </c>
      <c r="B946" s="99" t="s">
        <v>1060</v>
      </c>
    </row>
    <row r="947" spans="1:2" ht="20.25">
      <c r="A947" s="308" t="s">
        <v>1232</v>
      </c>
      <c r="B947" s="99" t="s">
        <v>1061</v>
      </c>
    </row>
    <row r="948" spans="1:2" ht="20.25">
      <c r="A948" s="308">
        <v>1107</v>
      </c>
      <c r="B948" s="99" t="s">
        <v>1159</v>
      </c>
    </row>
    <row r="949" spans="1:2" ht="20.25">
      <c r="A949" s="308">
        <v>1108</v>
      </c>
      <c r="B949" s="99" t="s">
        <v>1134</v>
      </c>
    </row>
    <row r="950" spans="1:2" ht="20.25">
      <c r="A950" s="308" t="s">
        <v>1232</v>
      </c>
      <c r="B950" s="99" t="s">
        <v>1082</v>
      </c>
    </row>
    <row r="951" spans="1:2" ht="12.75">
      <c r="A951" s="308" t="s">
        <v>1232</v>
      </c>
      <c r="B951" s="99" t="s">
        <v>1066</v>
      </c>
    </row>
    <row r="952" spans="1:2" ht="12.75">
      <c r="A952" s="308" t="s">
        <v>1232</v>
      </c>
      <c r="B952" s="274" t="s">
        <v>1065</v>
      </c>
    </row>
    <row r="953" spans="1:2" ht="20.25">
      <c r="A953" s="308" t="s">
        <v>1232</v>
      </c>
      <c r="B953" s="429" t="s">
        <v>1063</v>
      </c>
    </row>
    <row r="954" spans="1:2" ht="30">
      <c r="A954" s="308" t="s">
        <v>1232</v>
      </c>
      <c r="B954" s="429" t="s">
        <v>1064</v>
      </c>
    </row>
    <row r="955" spans="1:2" ht="12.75">
      <c r="A955" s="308" t="s">
        <v>1232</v>
      </c>
      <c r="B955" s="274" t="s">
        <v>1067</v>
      </c>
    </row>
    <row r="956" spans="1:2" ht="40.5">
      <c r="A956" s="308" t="s">
        <v>1232</v>
      </c>
      <c r="B956" s="429" t="s">
        <v>1068</v>
      </c>
    </row>
    <row r="957" spans="1:2" ht="30">
      <c r="A957" s="308" t="s">
        <v>1232</v>
      </c>
      <c r="B957" s="429" t="s">
        <v>1069</v>
      </c>
    </row>
    <row r="958" spans="1:2" ht="12.75">
      <c r="A958" s="308">
        <v>1117</v>
      </c>
      <c r="B958" s="268" t="s">
        <v>1070</v>
      </c>
    </row>
    <row r="959" spans="1:2" ht="12.75">
      <c r="A959" s="308" t="s">
        <v>1232</v>
      </c>
      <c r="B959" s="99" t="s">
        <v>1083</v>
      </c>
    </row>
    <row r="960" spans="1:2" ht="12.75">
      <c r="A960" s="308">
        <v>1119</v>
      </c>
      <c r="B960" s="355" t="s">
        <v>1109</v>
      </c>
    </row>
    <row r="961" spans="1:2" ht="12.75">
      <c r="A961" s="308">
        <v>1120</v>
      </c>
      <c r="B961" s="268" t="s">
        <v>1071</v>
      </c>
    </row>
    <row r="962" spans="1:2" ht="20.25">
      <c r="A962" s="308" t="s">
        <v>1232</v>
      </c>
      <c r="B962" s="286" t="s">
        <v>1072</v>
      </c>
    </row>
    <row r="963" spans="1:2" ht="12.75">
      <c r="A963" s="308" t="s">
        <v>1232</v>
      </c>
      <c r="B963" s="268" t="s">
        <v>1079</v>
      </c>
    </row>
    <row r="964" spans="1:2" ht="20.25">
      <c r="A964" s="308" t="s">
        <v>1232</v>
      </c>
      <c r="B964" s="99" t="s">
        <v>1078</v>
      </c>
    </row>
    <row r="965" spans="1:2" ht="12.75">
      <c r="A965" s="308" t="s">
        <v>1232</v>
      </c>
      <c r="B965" s="268" t="s">
        <v>1080</v>
      </c>
    </row>
    <row r="966" spans="1:2" ht="20.25">
      <c r="A966" s="308" t="s">
        <v>1232</v>
      </c>
      <c r="B966" s="99" t="s">
        <v>1081</v>
      </c>
    </row>
    <row r="967" spans="1:2" ht="12.75">
      <c r="A967" s="308">
        <v>1126</v>
      </c>
      <c r="B967" s="434" t="s">
        <v>1122</v>
      </c>
    </row>
    <row r="968" spans="1:2" ht="12.75">
      <c r="A968" s="308">
        <v>1127</v>
      </c>
      <c r="B968" s="431" t="s">
        <v>1126</v>
      </c>
    </row>
    <row r="969" spans="1:2" ht="30">
      <c r="A969" s="308">
        <v>1128</v>
      </c>
      <c r="B969" s="284" t="s">
        <v>1160</v>
      </c>
    </row>
    <row r="970" spans="1:2" ht="12.75">
      <c r="A970" s="308">
        <v>1129</v>
      </c>
      <c r="B970" s="327" t="s">
        <v>1162</v>
      </c>
    </row>
    <row r="971" spans="1:2" ht="12.75">
      <c r="A971" s="308">
        <v>1130</v>
      </c>
      <c r="B971" s="327" t="s">
        <v>1164</v>
      </c>
    </row>
    <row r="972" spans="1:2" ht="12.75">
      <c r="A972" s="308">
        <v>1131</v>
      </c>
      <c r="B972" s="362" t="s">
        <v>1165</v>
      </c>
    </row>
    <row r="973" spans="1:2" ht="40.5">
      <c r="A973" s="308">
        <v>1132</v>
      </c>
      <c r="B973" s="284" t="s">
        <v>1166</v>
      </c>
    </row>
    <row r="974" spans="1:2" ht="20.25">
      <c r="A974" s="308">
        <v>1133</v>
      </c>
      <c r="B974" s="284" t="s">
        <v>1167</v>
      </c>
    </row>
    <row r="975" spans="1:2" ht="26.25">
      <c r="A975" s="308">
        <v>1134</v>
      </c>
      <c r="B975" s="3" t="s">
        <v>1234</v>
      </c>
    </row>
    <row r="976" spans="1:2" ht="20.25">
      <c r="A976" s="308">
        <v>1135</v>
      </c>
      <c r="B976" s="284" t="s">
        <v>1235</v>
      </c>
    </row>
    <row r="977" spans="1:2" ht="26.25">
      <c r="A977" s="308">
        <v>1136</v>
      </c>
      <c r="B977" s="281" t="s">
        <v>1171</v>
      </c>
    </row>
    <row r="978" spans="1:2" ht="20.25">
      <c r="A978" s="308">
        <v>1137</v>
      </c>
      <c r="B978" s="284" t="s">
        <v>1170</v>
      </c>
    </row>
    <row r="979" spans="1:2" ht="26.25">
      <c r="A979" s="308">
        <v>1138</v>
      </c>
      <c r="B979" s="282" t="s">
        <v>1099</v>
      </c>
    </row>
    <row r="980" spans="1:2" ht="20.25">
      <c r="A980" s="308">
        <v>1139</v>
      </c>
      <c r="B980" s="287" t="s">
        <v>1103</v>
      </c>
    </row>
    <row r="981" spans="1:2" ht="26.25">
      <c r="A981" s="308">
        <v>1140</v>
      </c>
      <c r="B981" s="282" t="s">
        <v>1102</v>
      </c>
    </row>
    <row r="982" spans="1:2" ht="39">
      <c r="A982" s="308">
        <v>1141</v>
      </c>
      <c r="B982" s="282" t="s">
        <v>1124</v>
      </c>
    </row>
    <row r="983" spans="1:2" ht="40.5">
      <c r="A983" s="308">
        <v>1142</v>
      </c>
      <c r="B983" s="284" t="s">
        <v>1059</v>
      </c>
    </row>
    <row r="984" spans="1:2" ht="30">
      <c r="A984" s="308">
        <v>1143</v>
      </c>
      <c r="B984" s="284" t="s">
        <v>1100</v>
      </c>
    </row>
    <row r="985" spans="1:2" ht="12.75">
      <c r="A985" s="308">
        <v>1144</v>
      </c>
      <c r="B985" s="284" t="s">
        <v>1101</v>
      </c>
    </row>
    <row r="986" spans="1:2" ht="20.25">
      <c r="A986" s="308">
        <v>1145</v>
      </c>
      <c r="B986" s="99" t="s">
        <v>1094</v>
      </c>
    </row>
    <row r="987" spans="1:2" ht="20.25">
      <c r="A987" s="308">
        <v>1146</v>
      </c>
      <c r="B987" s="99" t="s">
        <v>1095</v>
      </c>
    </row>
    <row r="988" spans="1:2" ht="20.25">
      <c r="A988" s="308">
        <v>1147</v>
      </c>
      <c r="B988" s="99" t="s">
        <v>1096</v>
      </c>
    </row>
    <row r="989" spans="1:2" ht="12.75">
      <c r="A989" s="308">
        <v>1148</v>
      </c>
      <c r="B989" s="99" t="s">
        <v>1172</v>
      </c>
    </row>
    <row r="990" spans="1:2" ht="26.25">
      <c r="A990" s="308">
        <v>1149</v>
      </c>
      <c r="B990" s="282" t="s">
        <v>1097</v>
      </c>
    </row>
    <row r="991" spans="1:2" ht="12.75">
      <c r="A991" s="308">
        <v>1150</v>
      </c>
      <c r="B991" s="458" t="s">
        <v>1125</v>
      </c>
    </row>
    <row r="992" spans="1:2" ht="20.25">
      <c r="A992" s="308">
        <v>1151</v>
      </c>
      <c r="B992" s="276" t="s">
        <v>1087</v>
      </c>
    </row>
    <row r="993" spans="1:2" ht="12.75">
      <c r="A993" s="308">
        <v>1152</v>
      </c>
      <c r="B993" s="276" t="s">
        <v>1085</v>
      </c>
    </row>
    <row r="994" spans="1:2" ht="12.75">
      <c r="A994" s="308">
        <v>1153</v>
      </c>
      <c r="B994" s="276" t="s">
        <v>1086</v>
      </c>
    </row>
    <row r="995" spans="1:2" ht="12.75">
      <c r="A995" s="308">
        <v>1154</v>
      </c>
      <c r="B995" s="276" t="s">
        <v>1088</v>
      </c>
    </row>
    <row r="996" spans="1:2" ht="12.75">
      <c r="A996" s="308">
        <v>1155</v>
      </c>
      <c r="B996" s="276" t="s">
        <v>1089</v>
      </c>
    </row>
    <row r="997" spans="1:2" ht="12.75">
      <c r="A997" s="308">
        <v>1156</v>
      </c>
      <c r="B997" s="276" t="s">
        <v>1090</v>
      </c>
    </row>
    <row r="998" spans="1:2" ht="20.25">
      <c r="A998" s="308">
        <v>1157</v>
      </c>
      <c r="B998" s="285" t="s">
        <v>1091</v>
      </c>
    </row>
    <row r="999" spans="1:2" ht="26.25">
      <c r="A999" s="308">
        <v>1158</v>
      </c>
      <c r="B999" s="282" t="s">
        <v>1105</v>
      </c>
    </row>
    <row r="1000" spans="1:2" ht="12.75">
      <c r="A1000" s="308">
        <v>1159</v>
      </c>
      <c r="B1000" s="458" t="s">
        <v>1182</v>
      </c>
    </row>
    <row r="1001" spans="1:2" ht="26.25">
      <c r="A1001" s="308">
        <v>1160</v>
      </c>
      <c r="B1001" s="433" t="s">
        <v>1173</v>
      </c>
    </row>
    <row r="1002" spans="1:2" ht="39">
      <c r="A1002" s="308">
        <v>1161</v>
      </c>
      <c r="B1002" s="281" t="s">
        <v>1229</v>
      </c>
    </row>
    <row r="1003" spans="1:2" ht="26.25">
      <c r="A1003" s="308" t="s">
        <v>1232</v>
      </c>
      <c r="B1003" s="268" t="s">
        <v>1174</v>
      </c>
    </row>
    <row r="1004" spans="1:2" ht="26.25">
      <c r="A1004" s="308" t="s">
        <v>1232</v>
      </c>
      <c r="B1004" s="268" t="s">
        <v>1107</v>
      </c>
    </row>
    <row r="1005" spans="1:2" ht="12.75">
      <c r="A1005" s="308" t="s">
        <v>1232</v>
      </c>
      <c r="B1005" s="355" t="s">
        <v>1108</v>
      </c>
    </row>
    <row r="1006" spans="1:2" ht="30">
      <c r="A1006" s="308" t="s">
        <v>1232</v>
      </c>
      <c r="B1006" s="99" t="s">
        <v>1175</v>
      </c>
    </row>
    <row r="1007" spans="1:2" ht="26.25">
      <c r="A1007" s="308">
        <v>1166</v>
      </c>
      <c r="B1007" s="268" t="s">
        <v>1092</v>
      </c>
    </row>
    <row r="1008" spans="1:2" ht="40.5">
      <c r="A1008" s="308">
        <v>1167</v>
      </c>
      <c r="B1008" s="438" t="s">
        <v>1230</v>
      </c>
    </row>
    <row r="1009" spans="1:2" ht="12.75">
      <c r="A1009" s="308">
        <v>1168</v>
      </c>
      <c r="B1009" s="459" t="s">
        <v>1039</v>
      </c>
    </row>
    <row r="1010" spans="1:2" ht="12.75">
      <c r="A1010" s="308">
        <v>1169</v>
      </c>
      <c r="B1010" s="453" t="s">
        <v>1131</v>
      </c>
    </row>
    <row r="1011" spans="1:2" ht="12.75">
      <c r="A1011" s="308">
        <v>1170</v>
      </c>
      <c r="B1011" s="460" t="s">
        <v>1142</v>
      </c>
    </row>
    <row r="1012" spans="1:2" ht="12.75">
      <c r="A1012" s="308">
        <v>1171</v>
      </c>
      <c r="B1012" s="461" t="s">
        <v>1073</v>
      </c>
    </row>
    <row r="1013" spans="1:2" ht="12.75">
      <c r="A1013" s="308">
        <v>1172</v>
      </c>
      <c r="B1013" s="461" t="s">
        <v>1075</v>
      </c>
    </row>
    <row r="1014" spans="1:2" ht="12.75">
      <c r="A1014" s="308">
        <v>1173</v>
      </c>
      <c r="B1014" s="461" t="s">
        <v>1074</v>
      </c>
    </row>
    <row r="1015" spans="1:2" ht="12.75">
      <c r="A1015" s="308">
        <v>1174</v>
      </c>
      <c r="B1015" s="461" t="s">
        <v>1132</v>
      </c>
    </row>
    <row r="1016" spans="1:2" ht="12.75">
      <c r="A1016" s="308">
        <v>1175</v>
      </c>
      <c r="B1016" s="461" t="s">
        <v>1133</v>
      </c>
    </row>
    <row r="1017" spans="1:2" ht="12.75">
      <c r="A1017" s="308">
        <v>1176</v>
      </c>
      <c r="B1017" s="453" t="s">
        <v>1184</v>
      </c>
    </row>
    <row r="1018" spans="1:3" ht="24">
      <c r="A1018" s="439"/>
      <c r="B1018" s="439" t="s">
        <v>1258</v>
      </c>
      <c r="C1018" s="455"/>
    </row>
    <row r="1019" spans="1:2" ht="12.75">
      <c r="A1019" s="462">
        <v>1200</v>
      </c>
      <c r="B1019" s="444" t="s">
        <v>1257</v>
      </c>
    </row>
    <row r="1020" spans="1:2" ht="12.75">
      <c r="A1020" s="462">
        <v>1201</v>
      </c>
      <c r="B1020" s="435" t="s">
        <v>1238</v>
      </c>
    </row>
    <row r="1021" spans="1:2" ht="26.25">
      <c r="A1021" s="462">
        <v>1202</v>
      </c>
      <c r="B1021" s="294" t="s">
        <v>1244</v>
      </c>
    </row>
    <row r="1022" spans="1:2" ht="12.75">
      <c r="A1022" s="462">
        <v>1203</v>
      </c>
      <c r="B1022" s="427" t="s">
        <v>1237</v>
      </c>
    </row>
    <row r="1023" spans="1:2" ht="51.75">
      <c r="A1023" s="462">
        <v>1204</v>
      </c>
      <c r="B1023" s="454" t="s">
        <v>1259</v>
      </c>
    </row>
    <row r="1024" spans="1:2" ht="26.25">
      <c r="A1024" s="462">
        <v>1205</v>
      </c>
      <c r="B1024" s="76" t="s">
        <v>1248</v>
      </c>
    </row>
    <row r="1025" spans="1:2" ht="20.25">
      <c r="A1025" s="462">
        <v>1206</v>
      </c>
      <c r="B1025" s="429" t="s">
        <v>1245</v>
      </c>
    </row>
    <row r="1026" spans="1:2" ht="30.75">
      <c r="A1026" s="462">
        <v>1207</v>
      </c>
      <c r="B1026" s="445" t="s">
        <v>1251</v>
      </c>
    </row>
    <row r="1027" spans="1:2" ht="20.25">
      <c r="A1027" s="462">
        <v>1208</v>
      </c>
      <c r="B1027" s="99" t="s">
        <v>1252</v>
      </c>
    </row>
    <row r="1028" spans="1:2" ht="12.75">
      <c r="A1028" s="462">
        <v>1209</v>
      </c>
      <c r="B1028" s="99" t="s">
        <v>1239</v>
      </c>
    </row>
    <row r="1029" spans="1:2" ht="12.75">
      <c r="A1029" s="462">
        <v>1210</v>
      </c>
      <c r="B1029" s="99" t="s">
        <v>1256</v>
      </c>
    </row>
    <row r="1030" spans="1:2" ht="20.25">
      <c r="A1030" s="462">
        <v>1211</v>
      </c>
      <c r="B1030" s="286" t="s">
        <v>1240</v>
      </c>
    </row>
    <row r="1031" spans="1:2" ht="26.25">
      <c r="A1031" s="462">
        <v>1212</v>
      </c>
      <c r="B1031" s="268" t="s">
        <v>1254</v>
      </c>
    </row>
    <row r="1032" spans="1:2" ht="12.75">
      <c r="A1032" s="462">
        <v>1213</v>
      </c>
      <c r="B1032" s="460" t="s">
        <v>1249</v>
      </c>
    </row>
    <row r="1033" spans="1:2" ht="12.75">
      <c r="A1033" s="462">
        <v>1214</v>
      </c>
      <c r="B1033" s="453" t="s">
        <v>1255</v>
      </c>
    </row>
    <row r="1034" spans="1:2" ht="12.75">
      <c r="A1034" s="462">
        <v>1215</v>
      </c>
      <c r="B1034" s="461" t="s">
        <v>1253</v>
      </c>
    </row>
  </sheetData>
  <sheetProtection sheet="1" objects="1" scenarios="1" formatCells="0" formatColumns="0" formatRows="0" insertColumns="0" insertRows="0"/>
  <autoFilter ref="A1:C1034"/>
  <conditionalFormatting sqref="B1025">
    <cfRule type="expression" priority="7" dxfId="0" stopIfTrue="1">
      <formula>CONTR_CORSIAapplied=FALSE</formula>
    </cfRule>
  </conditionalFormatting>
  <conditionalFormatting sqref="B1025">
    <cfRule type="expression" priority="6" dxfId="0" stopIfTrue="1">
      <formula>CONTR_CORSIAapplied=FALSE</formula>
    </cfRule>
  </conditionalFormatting>
  <conditionalFormatting sqref="B1027">
    <cfRule type="expression" priority="5" dxfId="0" stopIfTrue="1">
      <formula>CONTR_CORSIAapplied=FALSE</formula>
    </cfRule>
  </conditionalFormatting>
  <conditionalFormatting sqref="B1028">
    <cfRule type="expression" priority="4" dxfId="0" stopIfTrue="1">
      <formula>CONTR_CORSIAapplied=FALSE</formula>
    </cfRule>
  </conditionalFormatting>
  <conditionalFormatting sqref="B1029">
    <cfRule type="expression" priority="3" dxfId="0" stopIfTrue="1">
      <formula>CONTR_CORSIAapplied=FALSE</formula>
    </cfRule>
  </conditionalFormatting>
  <conditionalFormatting sqref="B1030">
    <cfRule type="expression" priority="2" dxfId="0" stopIfTrue="1">
      <formula>CONTR_CORSIAapplied=FALSE</formula>
    </cfRule>
  </conditionalFormatting>
  <conditionalFormatting sqref="B1031">
    <cfRule type="expression" priority="1" dxfId="0" stopIfTrue="1">
      <formula>CONTR_CORSIAapplied=FALSE</formula>
    </cfRule>
  </conditionalFormatting>
  <hyperlinks>
    <hyperlink ref="B842" location="'Emission sources'!B89" display="Eligibility for simplified approaches"/>
    <hyperlink ref="B843" location="JUMP_6_CERTinfo" display="Additional information on CORSIA methodologies"/>
    <hyperlink ref="B844" location="JUMP_9_CORSIAeligibFuels" display="Monitoring of CORSIA eligible fuels claims"/>
    <hyperlink ref="B845" location="'Simplified calculation'!A1" display="Simplified calculation of CO2 emissions"/>
    <hyperlink ref="B850" r:id="rId1" display="http://ec.europa.eu/clima/documentation/ets/docs/decision_benchmarking_15_dec_en.pdf. "/>
    <hyperlink ref="B854" r:id="rId2" display="https://eur-lex.europa.eu/eli/reg/2012/601"/>
    <hyperlink ref="B857" r:id="rId3" display="http://data.europa.eu/eli/reg_impl/2018/2066/oj"/>
    <hyperlink ref="B862" r:id="rId4" display="https://www.icao.int/environmental-protection/CORSIA/Pages/default.aspx"/>
    <hyperlink ref="B871" r:id="rId5" display="https://ec.europa.eu/clima/sites/clima/files/ets/monitoring/docs/gd2_guidance_aircraft_en.pdf"/>
    <hyperlink ref="B916" location="JUMP_4i_Estimate" display="&lt;&lt;&lt; If you have chosen the t-km monitoring plan in section 2(c), click here to continue with section 4(i). &gt;&gt;&gt;"/>
    <hyperlink ref="B928" r:id="rId6" display="https://www.icao.int/environmental-protection/CORSIA/Pages/state-pairs.aspx"/>
    <hyperlink ref="B939" location="Calculation!A1" display="&lt;&lt;&lt; If you have ticked &quot;No&quot;, please continue directly to section 6. &gt;&gt;&gt;"/>
    <hyperlink ref="B944" location="JUMP_10_EUETS_SET" display="&lt;&lt;&lt; Click here to proceed to section 10 &quot;Simplified Calculation&quot; &gt;&gt;&gt;"/>
    <hyperlink ref="B945" location="JUMP_7_ActivityData" display="&lt;&lt;&lt; If you are not eligible or not intending to use the small emitter tool, proceed to section 7, except if you need to input data in section 6 related to CORSIA. &gt;&gt;&gt;"/>
    <hyperlink ref="B967" location="JUMP_7_ActivityData" display="&lt;&lt;&lt; If you are not eligible or not intending to use the small emitter tool, proceed to section 7. &gt;&gt;&gt;"/>
    <hyperlink ref="B968" location="'Simplified calculation'!A1" display="[go to Section 10 if eligible for simplified calculation]"/>
    <hyperlink ref="B991" location="JUMP_11_DataGaps" display="&lt;&lt;&lt; Click here to proceed to section 11 &quot;Data gaps&quot; &gt;&gt;&gt;"/>
    <hyperlink ref="B1000" location="Management!C10" display="&lt;&lt;&lt; Click here to proceed to section 11 &quot;Management Systems&quot; &gt;&gt;&gt;"/>
    <hyperlink ref="B1020" location="JUMP_6_CERTinfo" display="Additional information on CORSIA methodologies"/>
    <hyperlink ref="B1022" r:id="rId7" display="https://eur-lex.europa.eu/eli/reg_del/2019/1603/oj"/>
  </hyperlinks>
  <printOptions/>
  <pageMargins left="0.7" right="0.7" top="0.787401575" bottom="0.787401575" header="0.3" footer="0.3"/>
  <pageSetup horizontalDpi="600" verticalDpi="600" orientation="portrait" paperSize="132" r:id="rId8"/>
  <headerFooter>
    <oddHeader>&amp;L&amp;F, &amp;A&amp;R&amp;D, &amp;T</oddHeader>
    <oddFooter>&amp;C&amp;P / &amp;N</oddFooter>
  </headerFooter>
</worksheet>
</file>

<file path=xl/worksheets/sheet13.xml><?xml version="1.0" encoding="utf-8"?>
<worksheet xmlns="http://schemas.openxmlformats.org/spreadsheetml/2006/main" xmlns:r="http://schemas.openxmlformats.org/officeDocument/2006/relationships">
  <sheetPr>
    <tabColor indexed="57"/>
    <pageSetUpPr fitToPage="1"/>
  </sheetPr>
  <dimension ref="A1:E107"/>
  <sheetViews>
    <sheetView zoomScalePageLayoutView="0" workbookViewId="0" topLeftCell="A1">
      <selection activeCell="C5" sqref="C5"/>
    </sheetView>
  </sheetViews>
  <sheetFormatPr defaultColWidth="9.140625" defaultRowHeight="12.75"/>
  <cols>
    <col min="1" max="1" width="17.140625" style="17" customWidth="1"/>
    <col min="2" max="2" width="34.7109375" style="17" customWidth="1"/>
    <col min="3" max="3" width="15.140625" style="17" customWidth="1"/>
    <col min="4" max="16384" width="9.140625" style="17" customWidth="1"/>
  </cols>
  <sheetData>
    <row r="1" ht="13.5" thickBot="1">
      <c r="A1" s="176" t="s">
        <v>35</v>
      </c>
    </row>
    <row r="2" spans="1:2" ht="13.5" thickBot="1">
      <c r="A2" s="243" t="s">
        <v>36</v>
      </c>
      <c r="B2" s="244" t="s">
        <v>1018</v>
      </c>
    </row>
    <row r="3" spans="1:5" ht="13.5" thickBot="1">
      <c r="A3" s="245" t="s">
        <v>34</v>
      </c>
      <c r="B3" s="246">
        <v>44006</v>
      </c>
      <c r="C3" s="247" t="str">
        <f>IF(ISNUMBER(MATCH(B3,A20:A45,0)),VLOOKUP(B3,A20:B45,2,FALSE),"---")</f>
        <v>MP ETS+CORSIA_COM_en_240620.xls</v>
      </c>
      <c r="D3" s="248"/>
      <c r="E3" s="249"/>
    </row>
    <row r="4" spans="1:2" ht="12.75">
      <c r="A4" s="250" t="s">
        <v>47</v>
      </c>
      <c r="B4" s="251" t="s">
        <v>48</v>
      </c>
    </row>
    <row r="5" spans="1:2" ht="13.5" thickBot="1">
      <c r="A5" s="252" t="s">
        <v>38</v>
      </c>
      <c r="B5" s="253" t="s">
        <v>63</v>
      </c>
    </row>
    <row r="7" ht="12.75">
      <c r="A7" s="254" t="s">
        <v>37</v>
      </c>
    </row>
    <row r="8" spans="1:3" ht="12.75">
      <c r="A8" s="18" t="s">
        <v>43</v>
      </c>
      <c r="B8" s="18"/>
      <c r="C8" s="19" t="s">
        <v>39</v>
      </c>
    </row>
    <row r="9" spans="1:3" ht="12.75">
      <c r="A9" s="18" t="s">
        <v>44</v>
      </c>
      <c r="B9" s="18"/>
      <c r="C9" s="19" t="s">
        <v>40</v>
      </c>
    </row>
    <row r="10" spans="1:3" ht="12.75">
      <c r="A10" s="18" t="s">
        <v>45</v>
      </c>
      <c r="B10" s="18"/>
      <c r="C10" s="19" t="s">
        <v>41</v>
      </c>
    </row>
    <row r="11" spans="1:3" ht="12.75">
      <c r="A11" s="18" t="s">
        <v>46</v>
      </c>
      <c r="B11" s="18"/>
      <c r="C11" s="19" t="s">
        <v>42</v>
      </c>
    </row>
    <row r="12" spans="1:3" ht="12.75">
      <c r="A12" s="18" t="s">
        <v>834</v>
      </c>
      <c r="B12" s="18"/>
      <c r="C12" s="19" t="s">
        <v>835</v>
      </c>
    </row>
    <row r="13" spans="1:3" ht="12.75">
      <c r="A13" s="18" t="s">
        <v>836</v>
      </c>
      <c r="B13" s="18"/>
      <c r="C13" s="19" t="s">
        <v>837</v>
      </c>
    </row>
    <row r="14" spans="1:3" ht="12.75">
      <c r="A14" s="18" t="s">
        <v>838</v>
      </c>
      <c r="B14" s="18"/>
      <c r="C14" s="19" t="s">
        <v>839</v>
      </c>
    </row>
    <row r="15" spans="1:3" ht="12.75">
      <c r="A15" s="18" t="s">
        <v>1018</v>
      </c>
      <c r="B15" s="18"/>
      <c r="C15" s="19" t="s">
        <v>1019</v>
      </c>
    </row>
    <row r="16" spans="1:3" ht="12.75">
      <c r="A16" s="18"/>
      <c r="B16" s="18"/>
      <c r="C16" s="19"/>
    </row>
    <row r="17" spans="1:3" ht="12.75">
      <c r="A17" s="18"/>
      <c r="B17" s="18"/>
      <c r="C17" s="19"/>
    </row>
    <row r="18" ht="12.75">
      <c r="A18" s="75"/>
    </row>
    <row r="19" spans="1:3" ht="12.75">
      <c r="A19" s="176" t="s">
        <v>148</v>
      </c>
      <c r="B19" s="176" t="s">
        <v>95</v>
      </c>
      <c r="C19" s="176" t="s">
        <v>797</v>
      </c>
    </row>
    <row r="20" spans="1:4" ht="12.75">
      <c r="A20" s="255">
        <v>39941</v>
      </c>
      <c r="B20" s="256" t="str">
        <f>IF(ISBLANK($A20),"---",VLOOKUP($B$2,$A$8:$C$17,3,0)&amp;"_"&amp;VLOOKUP($B$4,$A$48:$B$80,2,0)&amp;"_"&amp;VLOOKUP($B$5,$A$83:$B$107,2,0)&amp;"_"&amp;TEXT(DAY($A20),"0#")&amp;TEXT(MONTH($A20),"0#")&amp;TEXT(YEAR($A20)-2000,"0#")&amp;".xls")</f>
        <v>MP ETS+CORSIA_COM_en_080509.xls</v>
      </c>
      <c r="C20" s="256"/>
      <c r="D20" s="257"/>
    </row>
    <row r="21" spans="1:4" ht="12.75">
      <c r="A21" s="258">
        <v>39944</v>
      </c>
      <c r="B21" s="259" t="str">
        <f>IF(ISBLANK($A21),"---",VLOOKUP($B$2,$A$8:$C$17,3,0)&amp;"_"&amp;VLOOKUP($B$4,$A$48:$B$80,2,0)&amp;"_"&amp;VLOOKUP($B$5,$A$83:$B$107,2,0)&amp;"_"&amp;TEXT(DAY($A21),"0#")&amp;TEXT(MONTH($A21),"0#")&amp;TEXT(YEAR($A21)-2000,"0#")&amp;".xls")</f>
        <v>MP ETS+CORSIA_COM_en_110509.xls</v>
      </c>
      <c r="C21" s="259" t="s">
        <v>798</v>
      </c>
      <c r="D21" s="260"/>
    </row>
    <row r="22" spans="1:4" ht="12.75">
      <c r="A22" s="258">
        <v>39952</v>
      </c>
      <c r="B22" s="259" t="str">
        <f>IF(ISBLANK($A22),"---",VLOOKUP($B$2,$A$8:$C$17,3,0)&amp;"_"&amp;VLOOKUP($B$4,$A$48:$B$80,2,0)&amp;"_"&amp;VLOOKUP($B$5,$A$83:$B$107,2,0)&amp;"_"&amp;TEXT(DAY($A22),"0#")&amp;TEXT(MONTH($A22),"0#")&amp;TEXT(YEAR($A22)-2000,"0#")&amp;".xls")</f>
        <v>MP ETS+CORSIA_COM_en_190509.xls</v>
      </c>
      <c r="C22" s="259" t="s">
        <v>799</v>
      </c>
      <c r="D22" s="260"/>
    </row>
    <row r="23" spans="1:4" ht="12.75">
      <c r="A23" s="258">
        <v>39975</v>
      </c>
      <c r="B23" s="259" t="str">
        <f>IF(ISBLANK($A23),"---",VLOOKUP($B$2,$A$8:$C$17,3,0)&amp;"_"&amp;VLOOKUP($B$4,$A$48:$B$80,2,0)&amp;"_"&amp;VLOOKUP($B$5,$A$83:$B$107,2,0)&amp;"_"&amp;TEXT(DAY($A23),"0#")&amp;TEXT(MONTH($A23),"0#")&amp;TEXT(YEAR($A23)-2000,"0#")&amp;".xls")</f>
        <v>MP ETS+CORSIA_COM_en_110609.xls</v>
      </c>
      <c r="C23" s="259" t="s">
        <v>208</v>
      </c>
      <c r="D23" s="260"/>
    </row>
    <row r="24" spans="1:4" ht="12.75">
      <c r="A24" s="258" t="s">
        <v>854</v>
      </c>
      <c r="B24" s="259"/>
      <c r="C24" s="259" t="s">
        <v>852</v>
      </c>
      <c r="D24" s="260"/>
    </row>
    <row r="25" spans="1:4" ht="12.75">
      <c r="A25" s="258">
        <v>40954</v>
      </c>
      <c r="B25" s="259"/>
      <c r="C25" s="259" t="s">
        <v>853</v>
      </c>
      <c r="D25" s="260"/>
    </row>
    <row r="26" spans="1:4" ht="12.75">
      <c r="A26" s="258">
        <v>41043</v>
      </c>
      <c r="B26" s="259" t="str">
        <f aca="true" t="shared" si="0" ref="B26:B45">IF(ISBLANK($A26),"---",VLOOKUP($B$2,$A$8:$C$17,3,0)&amp;"_"&amp;VLOOKUP($B$4,$A$48:$B$80,2,0)&amp;"_"&amp;VLOOKUP($B$5,$A$83:$B$107,2,0)&amp;"_"&amp;TEXT(DAY($A26),"0#")&amp;TEXT(MONTH($A26),"0#")&amp;TEXT(YEAR($A26)-2000,"0#")&amp;".xls")</f>
        <v>MP ETS+CORSIA_COM_en_140512.xls</v>
      </c>
      <c r="C26" s="259" t="s">
        <v>920</v>
      </c>
      <c r="D26" s="260"/>
    </row>
    <row r="27" spans="1:4" ht="12.75">
      <c r="A27" s="258">
        <v>41045</v>
      </c>
      <c r="B27" s="259" t="str">
        <f t="shared" si="0"/>
        <v>MP ETS+CORSIA_COM_en_160512.xls</v>
      </c>
      <c r="C27" s="259" t="s">
        <v>921</v>
      </c>
      <c r="D27" s="260"/>
    </row>
    <row r="28" spans="1:4" ht="12.75">
      <c r="A28" s="258">
        <v>41078</v>
      </c>
      <c r="B28" s="259" t="str">
        <f t="shared" si="0"/>
        <v>MP ETS+CORSIA_COM_en_180612.xls</v>
      </c>
      <c r="C28" s="317" t="s">
        <v>922</v>
      </c>
      <c r="D28" s="260"/>
    </row>
    <row r="29" spans="1:4" ht="12.75">
      <c r="A29" s="258">
        <v>41094</v>
      </c>
      <c r="B29" s="259" t="str">
        <f t="shared" si="0"/>
        <v>MP ETS+CORSIA_COM_en_040712.xls</v>
      </c>
      <c r="C29" s="317" t="s">
        <v>1009</v>
      </c>
      <c r="D29" s="260"/>
    </row>
    <row r="30" spans="1:4" ht="12.75">
      <c r="A30" s="258">
        <v>41098</v>
      </c>
      <c r="B30" s="259" t="str">
        <f t="shared" si="0"/>
        <v>MP ETS+CORSIA_COM_en_080712.xls</v>
      </c>
      <c r="C30" s="259" t="s">
        <v>1012</v>
      </c>
      <c r="D30" s="260"/>
    </row>
    <row r="31" spans="1:4" ht="12.75">
      <c r="A31" s="258">
        <v>41101</v>
      </c>
      <c r="B31" s="259" t="str">
        <f t="shared" si="0"/>
        <v>MP ETS+CORSIA_COM_en_110712.xls</v>
      </c>
      <c r="C31" s="259" t="s">
        <v>1014</v>
      </c>
      <c r="D31" s="260"/>
    </row>
    <row r="32" spans="1:4" ht="12.75">
      <c r="A32" s="258">
        <v>41106</v>
      </c>
      <c r="B32" s="259" t="str">
        <f t="shared" si="0"/>
        <v>MP ETS+CORSIA_COM_en_160712.xls</v>
      </c>
      <c r="C32" s="259" t="s">
        <v>1015</v>
      </c>
      <c r="D32" s="260"/>
    </row>
    <row r="33" spans="1:4" ht="12.75">
      <c r="A33" s="258">
        <v>43398</v>
      </c>
      <c r="B33" s="259" t="str">
        <f t="shared" si="0"/>
        <v>MP ETS+CORSIA_COM_en_251018.xls</v>
      </c>
      <c r="C33" s="317" t="s">
        <v>1110</v>
      </c>
      <c r="D33" s="260"/>
    </row>
    <row r="34" spans="1:4" ht="12.75">
      <c r="A34" s="258">
        <v>43451</v>
      </c>
      <c r="B34" s="259" t="str">
        <f t="shared" si="0"/>
        <v>MP ETS+CORSIA_COM_en_171218.xls</v>
      </c>
      <c r="C34" s="317" t="s">
        <v>1181</v>
      </c>
      <c r="D34" s="260"/>
    </row>
    <row r="35" spans="1:4" ht="12.75">
      <c r="A35" s="258">
        <v>43481</v>
      </c>
      <c r="B35" s="259" t="str">
        <f t="shared" si="0"/>
        <v>MP ETS+CORSIA_COM_en_160119.xls</v>
      </c>
      <c r="C35" s="259" t="s">
        <v>1225</v>
      </c>
      <c r="D35" s="260"/>
    </row>
    <row r="36" spans="1:4" ht="12.75">
      <c r="A36" s="258">
        <v>43969</v>
      </c>
      <c r="B36" s="259" t="str">
        <f t="shared" si="0"/>
        <v>MP ETS+CORSIA_COM_en_180520.xls</v>
      </c>
      <c r="C36" s="317" t="s">
        <v>1243</v>
      </c>
      <c r="D36" s="260"/>
    </row>
    <row r="37" spans="1:4" ht="12.75">
      <c r="A37" s="258">
        <v>44006</v>
      </c>
      <c r="B37" s="259" t="str">
        <f t="shared" si="0"/>
        <v>MP ETS+CORSIA_COM_en_240620.xls</v>
      </c>
      <c r="C37" s="317" t="s">
        <v>1250</v>
      </c>
      <c r="D37" s="260"/>
    </row>
    <row r="38" spans="1:4" ht="12.75">
      <c r="A38" s="258"/>
      <c r="B38" s="259" t="str">
        <f t="shared" si="0"/>
        <v>---</v>
      </c>
      <c r="C38" s="259"/>
      <c r="D38" s="260"/>
    </row>
    <row r="39" spans="1:4" ht="12.75">
      <c r="A39" s="258"/>
      <c r="B39" s="259" t="str">
        <f t="shared" si="0"/>
        <v>---</v>
      </c>
      <c r="C39" s="259"/>
      <c r="D39" s="260"/>
    </row>
    <row r="40" spans="1:4" ht="12.75">
      <c r="A40" s="258"/>
      <c r="B40" s="259" t="str">
        <f t="shared" si="0"/>
        <v>---</v>
      </c>
      <c r="C40" s="259"/>
      <c r="D40" s="260"/>
    </row>
    <row r="41" spans="1:4" ht="12.75">
      <c r="A41" s="258"/>
      <c r="B41" s="259" t="str">
        <f t="shared" si="0"/>
        <v>---</v>
      </c>
      <c r="C41" s="259"/>
      <c r="D41" s="260"/>
    </row>
    <row r="42" spans="1:4" ht="12.75">
      <c r="A42" s="258"/>
      <c r="B42" s="259" t="str">
        <f t="shared" si="0"/>
        <v>---</v>
      </c>
      <c r="C42" s="259"/>
      <c r="D42" s="260"/>
    </row>
    <row r="43" spans="1:4" ht="12.75">
      <c r="A43" s="258"/>
      <c r="B43" s="259" t="str">
        <f t="shared" si="0"/>
        <v>---</v>
      </c>
      <c r="C43" s="259"/>
      <c r="D43" s="260"/>
    </row>
    <row r="44" spans="1:4" ht="12.75">
      <c r="A44" s="258"/>
      <c r="B44" s="259" t="str">
        <f t="shared" si="0"/>
        <v>---</v>
      </c>
      <c r="C44" s="259"/>
      <c r="D44" s="260"/>
    </row>
    <row r="45" spans="1:4" ht="12.75">
      <c r="A45" s="261"/>
      <c r="B45" s="262" t="str">
        <f t="shared" si="0"/>
        <v>---</v>
      </c>
      <c r="C45" s="262"/>
      <c r="D45" s="263"/>
    </row>
    <row r="47" ht="12.75">
      <c r="A47" s="176" t="s">
        <v>47</v>
      </c>
    </row>
    <row r="48" spans="1:2" ht="12.75">
      <c r="A48" s="241" t="s">
        <v>48</v>
      </c>
      <c r="B48" s="241" t="s">
        <v>96</v>
      </c>
    </row>
    <row r="49" spans="1:2" ht="12.75">
      <c r="A49" s="241" t="s">
        <v>840</v>
      </c>
      <c r="B49" s="241" t="s">
        <v>841</v>
      </c>
    </row>
    <row r="50" spans="1:2" ht="12.75">
      <c r="A50" s="241" t="s">
        <v>308</v>
      </c>
      <c r="B50" s="241" t="s">
        <v>97</v>
      </c>
    </row>
    <row r="51" spans="1:2" ht="12.75">
      <c r="A51" s="241" t="s">
        <v>310</v>
      </c>
      <c r="B51" s="241" t="s">
        <v>98</v>
      </c>
    </row>
    <row r="52" spans="1:2" ht="12.75">
      <c r="A52" s="241" t="s">
        <v>313</v>
      </c>
      <c r="B52" s="241" t="s">
        <v>99</v>
      </c>
    </row>
    <row r="53" spans="1:2" ht="12.75">
      <c r="A53" s="241" t="s">
        <v>479</v>
      </c>
      <c r="B53" s="241" t="s">
        <v>842</v>
      </c>
    </row>
    <row r="54" spans="1:2" ht="12.75">
      <c r="A54" s="241" t="s">
        <v>315</v>
      </c>
      <c r="B54" s="241" t="s">
        <v>100</v>
      </c>
    </row>
    <row r="55" spans="1:2" ht="12.75">
      <c r="A55" s="440" t="s">
        <v>1246</v>
      </c>
      <c r="B55" s="241" t="s">
        <v>101</v>
      </c>
    </row>
    <row r="56" spans="1:2" ht="12.75">
      <c r="A56" s="241" t="s">
        <v>320</v>
      </c>
      <c r="B56" s="241" t="s">
        <v>102</v>
      </c>
    </row>
    <row r="57" spans="1:2" ht="12.75">
      <c r="A57" s="241" t="s">
        <v>323</v>
      </c>
      <c r="B57" s="241" t="s">
        <v>103</v>
      </c>
    </row>
    <row r="58" spans="1:2" ht="12.75">
      <c r="A58" s="241" t="s">
        <v>325</v>
      </c>
      <c r="B58" s="241" t="s">
        <v>104</v>
      </c>
    </row>
    <row r="59" spans="1:2" ht="12.75">
      <c r="A59" s="241" t="s">
        <v>327</v>
      </c>
      <c r="B59" s="241" t="s">
        <v>105</v>
      </c>
    </row>
    <row r="60" spans="1:2" ht="12.75">
      <c r="A60" s="241" t="s">
        <v>330</v>
      </c>
      <c r="B60" s="241" t="s">
        <v>106</v>
      </c>
    </row>
    <row r="61" spans="1:2" ht="12.75">
      <c r="A61" s="241" t="s">
        <v>332</v>
      </c>
      <c r="B61" s="241" t="s">
        <v>107</v>
      </c>
    </row>
    <row r="62" spans="1:2" ht="12.75">
      <c r="A62" s="241" t="s">
        <v>334</v>
      </c>
      <c r="B62" s="241" t="s">
        <v>108</v>
      </c>
    </row>
    <row r="63" spans="1:2" ht="12.75">
      <c r="A63" s="241" t="s">
        <v>536</v>
      </c>
      <c r="B63" s="241" t="s">
        <v>843</v>
      </c>
    </row>
    <row r="64" spans="1:2" ht="12.75">
      <c r="A64" s="241" t="s">
        <v>336</v>
      </c>
      <c r="B64" s="241" t="s">
        <v>109</v>
      </c>
    </row>
    <row r="65" spans="1:2" ht="12.75">
      <c r="A65" s="241" t="s">
        <v>338</v>
      </c>
      <c r="B65" s="241" t="s">
        <v>110</v>
      </c>
    </row>
    <row r="66" spans="1:2" ht="12.75">
      <c r="A66" s="241" t="s">
        <v>340</v>
      </c>
      <c r="B66" s="241" t="s">
        <v>111</v>
      </c>
    </row>
    <row r="67" spans="1:2" ht="12.75">
      <c r="A67" s="241" t="s">
        <v>556</v>
      </c>
      <c r="B67" s="241" t="s">
        <v>844</v>
      </c>
    </row>
    <row r="68" spans="1:2" ht="12.75">
      <c r="A68" s="241" t="s">
        <v>342</v>
      </c>
      <c r="B68" s="241" t="s">
        <v>112</v>
      </c>
    </row>
    <row r="69" spans="1:2" ht="12.75">
      <c r="A69" s="241" t="s">
        <v>344</v>
      </c>
      <c r="B69" s="241" t="s">
        <v>113</v>
      </c>
    </row>
    <row r="70" spans="1:2" ht="12.75">
      <c r="A70" s="241" t="s">
        <v>346</v>
      </c>
      <c r="B70" s="241" t="s">
        <v>114</v>
      </c>
    </row>
    <row r="71" spans="1:2" ht="12.75">
      <c r="A71" s="241" t="s">
        <v>349</v>
      </c>
      <c r="B71" s="241" t="s">
        <v>115</v>
      </c>
    </row>
    <row r="72" spans="1:2" ht="12.75">
      <c r="A72" s="241" t="s">
        <v>592</v>
      </c>
      <c r="B72" s="241" t="s">
        <v>845</v>
      </c>
    </row>
    <row r="73" spans="1:2" ht="12.75">
      <c r="A73" s="241" t="s">
        <v>352</v>
      </c>
      <c r="B73" s="241" t="s">
        <v>116</v>
      </c>
    </row>
    <row r="74" spans="1:2" ht="12.75">
      <c r="A74" s="241" t="s">
        <v>356</v>
      </c>
      <c r="B74" s="241" t="s">
        <v>117</v>
      </c>
    </row>
    <row r="75" spans="1:2" ht="12.75">
      <c r="A75" s="241" t="s">
        <v>359</v>
      </c>
      <c r="B75" s="241" t="s">
        <v>118</v>
      </c>
    </row>
    <row r="76" spans="1:2" ht="12.75">
      <c r="A76" s="241" t="s">
        <v>362</v>
      </c>
      <c r="B76" s="241" t="s">
        <v>119</v>
      </c>
    </row>
    <row r="77" spans="1:2" ht="12.75">
      <c r="A77" s="241" t="s">
        <v>364</v>
      </c>
      <c r="B77" s="241" t="s">
        <v>120</v>
      </c>
    </row>
    <row r="78" spans="1:2" ht="12.75">
      <c r="A78" s="241" t="s">
        <v>367</v>
      </c>
      <c r="B78" s="241" t="s">
        <v>121</v>
      </c>
    </row>
    <row r="79" spans="1:2" ht="12.75">
      <c r="A79" s="241" t="s">
        <v>369</v>
      </c>
      <c r="B79" s="241" t="s">
        <v>122</v>
      </c>
    </row>
    <row r="80" spans="1:2" ht="12.75">
      <c r="A80" s="241" t="s">
        <v>376</v>
      </c>
      <c r="B80" s="241" t="s">
        <v>123</v>
      </c>
    </row>
    <row r="82" ht="12.75">
      <c r="A82" s="83" t="s">
        <v>149</v>
      </c>
    </row>
    <row r="83" spans="1:2" ht="12.75">
      <c r="A83" s="242" t="s">
        <v>49</v>
      </c>
      <c r="B83" s="242" t="s">
        <v>50</v>
      </c>
    </row>
    <row r="84" spans="1:2" ht="12.75">
      <c r="A84" s="242" t="s">
        <v>51</v>
      </c>
      <c r="B84" s="242" t="s">
        <v>52</v>
      </c>
    </row>
    <row r="85" spans="1:2" ht="12.75">
      <c r="A85" s="242" t="s">
        <v>846</v>
      </c>
      <c r="B85" s="242" t="s">
        <v>847</v>
      </c>
    </row>
    <row r="86" spans="1:2" ht="12.75">
      <c r="A86" s="242" t="s">
        <v>53</v>
      </c>
      <c r="B86" s="242" t="s">
        <v>54</v>
      </c>
    </row>
    <row r="87" spans="1:2" ht="12.75">
      <c r="A87" s="242" t="s">
        <v>55</v>
      </c>
      <c r="B87" s="242" t="s">
        <v>56</v>
      </c>
    </row>
    <row r="88" spans="1:2" ht="12.75">
      <c r="A88" s="242" t="s">
        <v>57</v>
      </c>
      <c r="B88" s="242" t="s">
        <v>58</v>
      </c>
    </row>
    <row r="89" spans="1:2" ht="12.75">
      <c r="A89" s="242" t="s">
        <v>59</v>
      </c>
      <c r="B89" s="242" t="s">
        <v>60</v>
      </c>
    </row>
    <row r="90" spans="1:2" ht="12.75">
      <c r="A90" s="242" t="s">
        <v>61</v>
      </c>
      <c r="B90" s="242" t="s">
        <v>62</v>
      </c>
    </row>
    <row r="91" spans="1:2" ht="12.75">
      <c r="A91" s="242" t="s">
        <v>63</v>
      </c>
      <c r="B91" s="242" t="s">
        <v>64</v>
      </c>
    </row>
    <row r="92" spans="1:2" ht="12.75">
      <c r="A92" s="242" t="s">
        <v>65</v>
      </c>
      <c r="B92" s="242" t="s">
        <v>66</v>
      </c>
    </row>
    <row r="93" spans="1:2" ht="12.75">
      <c r="A93" s="242" t="s">
        <v>848</v>
      </c>
      <c r="B93" s="242" t="s">
        <v>849</v>
      </c>
    </row>
    <row r="94" spans="1:2" ht="12.75">
      <c r="A94" s="242" t="s">
        <v>67</v>
      </c>
      <c r="B94" s="242" t="s">
        <v>68</v>
      </c>
    </row>
    <row r="95" spans="1:2" ht="12.75">
      <c r="A95" s="242" t="s">
        <v>69</v>
      </c>
      <c r="B95" s="242" t="s">
        <v>70</v>
      </c>
    </row>
    <row r="96" spans="1:2" ht="12.75">
      <c r="A96" s="242" t="s">
        <v>71</v>
      </c>
      <c r="B96" s="242" t="s">
        <v>72</v>
      </c>
    </row>
    <row r="97" spans="1:2" ht="12.75">
      <c r="A97" s="242" t="s">
        <v>73</v>
      </c>
      <c r="B97" s="242" t="s">
        <v>74</v>
      </c>
    </row>
    <row r="98" spans="1:2" ht="12.75">
      <c r="A98" s="242" t="s">
        <v>75</v>
      </c>
      <c r="B98" s="242" t="s">
        <v>76</v>
      </c>
    </row>
    <row r="99" spans="1:2" ht="12.75">
      <c r="A99" s="242" t="s">
        <v>850</v>
      </c>
      <c r="B99" s="242" t="s">
        <v>851</v>
      </c>
    </row>
    <row r="100" spans="1:2" ht="12.75">
      <c r="A100" s="242" t="s">
        <v>77</v>
      </c>
      <c r="B100" s="242" t="s">
        <v>78</v>
      </c>
    </row>
    <row r="101" spans="1:2" ht="12.75">
      <c r="A101" s="242" t="s">
        <v>79</v>
      </c>
      <c r="B101" s="242" t="s">
        <v>80</v>
      </c>
    </row>
    <row r="102" spans="1:2" ht="12.75">
      <c r="A102" s="242" t="s">
        <v>83</v>
      </c>
      <c r="B102" s="242" t="s">
        <v>84</v>
      </c>
    </row>
    <row r="103" spans="1:2" ht="12.75">
      <c r="A103" s="242" t="s">
        <v>85</v>
      </c>
      <c r="B103" s="242" t="s">
        <v>86</v>
      </c>
    </row>
    <row r="104" spans="1:2" ht="12.75">
      <c r="A104" s="242" t="s">
        <v>87</v>
      </c>
      <c r="B104" s="242" t="s">
        <v>88</v>
      </c>
    </row>
    <row r="105" spans="1:2" ht="12.75">
      <c r="A105" s="242" t="s">
        <v>89</v>
      </c>
      <c r="B105" s="242" t="s">
        <v>90</v>
      </c>
    </row>
    <row r="106" spans="1:2" ht="12.75">
      <c r="A106" s="242" t="s">
        <v>91</v>
      </c>
      <c r="B106" s="242" t="s">
        <v>92</v>
      </c>
    </row>
    <row r="107" spans="1:2" ht="12.75">
      <c r="A107" s="242" t="s">
        <v>93</v>
      </c>
      <c r="B107" s="242" t="s">
        <v>94</v>
      </c>
    </row>
  </sheetData>
  <sheetProtection sheet="1" objects="1" scenarios="1" formatCells="0" formatColumns="0" formatRows="0" insertColumns="0" insertRows="0"/>
  <dataValidations count="4">
    <dataValidation type="list" allowBlank="1" showInputMessage="1" showErrorMessage="1" sqref="B2">
      <formula1>$A$8:$A$17</formula1>
    </dataValidation>
    <dataValidation type="list" allowBlank="1" showInputMessage="1" showErrorMessage="1" sqref="B3">
      <formula1>$A$20:$A$45</formula1>
    </dataValidation>
    <dataValidation type="list" allowBlank="1" showInputMessage="1" showErrorMessage="1" sqref="B4">
      <formula1>$A$48:$A$80</formula1>
    </dataValidation>
    <dataValidation type="list" allowBlank="1" showInputMessage="1" showErrorMessage="1" sqref="B5">
      <formula1>$A$83:$A$107</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5.421875" style="421" customWidth="1"/>
    <col min="2" max="2" width="7.28125" style="74" customWidth="1"/>
    <col min="3" max="11" width="11.7109375" style="74" customWidth="1"/>
    <col min="12" max="12" width="11.7109375" style="75" customWidth="1"/>
    <col min="13" max="13" width="5.421875" style="73" customWidth="1"/>
    <col min="14" max="16384" width="9.140625" style="74" customWidth="1"/>
  </cols>
  <sheetData>
    <row r="1" spans="1:13" s="17" customFormat="1" ht="4.5" customHeight="1">
      <c r="A1" s="267"/>
      <c r="B1" s="218"/>
      <c r="C1" s="103"/>
      <c r="D1" s="103"/>
      <c r="E1" s="103"/>
      <c r="F1" s="103"/>
      <c r="G1" s="103"/>
      <c r="H1" s="103"/>
      <c r="I1" s="103"/>
      <c r="J1" s="103"/>
      <c r="K1" s="103"/>
      <c r="M1" s="73"/>
    </row>
    <row r="3" spans="2:10" ht="17.25">
      <c r="B3" s="509" t="str">
        <f>Translations!$B$33</f>
        <v>GUIDELINES AND CONDITIONS</v>
      </c>
      <c r="C3" s="509"/>
      <c r="D3" s="509"/>
      <c r="E3" s="509"/>
      <c r="F3" s="509"/>
      <c r="G3" s="509"/>
      <c r="H3" s="509"/>
      <c r="I3" s="509"/>
      <c r="J3" s="509"/>
    </row>
    <row r="4" spans="2:12" ht="12.75">
      <c r="B4" s="495"/>
      <c r="C4" s="495"/>
      <c r="D4" s="495"/>
      <c r="E4" s="495"/>
      <c r="F4" s="495"/>
      <c r="G4" s="495"/>
      <c r="H4" s="495"/>
      <c r="I4" s="495"/>
      <c r="J4" s="495"/>
      <c r="K4" s="495"/>
      <c r="L4" s="495"/>
    </row>
    <row r="5" spans="1:12" ht="12.75">
      <c r="A5" s="421" t="s">
        <v>1189</v>
      </c>
      <c r="B5" s="505" t="str">
        <f>Translations!$B$847</f>
        <v>Legal basis</v>
      </c>
      <c r="C5" s="501"/>
      <c r="D5" s="501"/>
      <c r="E5" s="501"/>
      <c r="F5" s="501"/>
      <c r="G5" s="501"/>
      <c r="H5" s="501"/>
      <c r="I5" s="501"/>
      <c r="J5" s="501"/>
      <c r="K5" s="501"/>
      <c r="L5" s="501"/>
    </row>
    <row r="6" spans="1:12" ht="25.5" customHeight="1">
      <c r="A6" s="421">
        <v>1</v>
      </c>
      <c r="B6" s="494" t="str">
        <f>Translations!$B$848</f>
        <v>Directive 2003/87/EC requires aircraft operators who are included in the EU Emission Trading System (the EU ETS) to monitor and report their emissions and tonne-kilometre data, and to have the reports verified by an independent and accredited verifier.</v>
      </c>
      <c r="C6" s="495"/>
      <c r="D6" s="495"/>
      <c r="E6" s="495"/>
      <c r="F6" s="495"/>
      <c r="G6" s="495"/>
      <c r="H6" s="495"/>
      <c r="I6" s="495"/>
      <c r="J6" s="495"/>
      <c r="K6" s="495"/>
      <c r="L6" s="495"/>
    </row>
    <row r="7" spans="1:13" s="43" customFormat="1" ht="12.75" customHeight="1">
      <c r="A7" s="421"/>
      <c r="B7" s="496" t="str">
        <f>Translations!$B$849</f>
        <v>The Directive can be retrieved from:</v>
      </c>
      <c r="C7" s="496"/>
      <c r="D7" s="496"/>
      <c r="E7" s="496"/>
      <c r="F7" s="496"/>
      <c r="G7" s="496"/>
      <c r="H7" s="496"/>
      <c r="I7" s="496"/>
      <c r="J7" s="496"/>
      <c r="K7" s="496"/>
      <c r="L7" s="496"/>
      <c r="M7" s="47"/>
    </row>
    <row r="8" spans="1:13" s="43" customFormat="1" ht="12.75" customHeight="1">
      <c r="A8" s="422"/>
      <c r="B8" s="498" t="str">
        <f>Translations!$B$850</f>
        <v>https://eur-lex.europa.eu/legal-content/EN/TXT/?uri=CELEX:02003L0087-20180408</v>
      </c>
      <c r="C8" s="511"/>
      <c r="D8" s="511"/>
      <c r="E8" s="511"/>
      <c r="F8" s="511"/>
      <c r="G8" s="511"/>
      <c r="H8" s="511"/>
      <c r="I8" s="511"/>
      <c r="J8" s="511"/>
      <c r="K8" s="511"/>
      <c r="L8" s="511"/>
      <c r="M8" s="48"/>
    </row>
    <row r="9" spans="1:13" s="43" customFormat="1" ht="25.5" customHeight="1">
      <c r="A9" s="421">
        <v>2</v>
      </c>
      <c r="B9" s="496" t="str">
        <f>Translations!$B$851</f>
        <v>The delegated Regulation of the Commission pursuant to Article 28c of that Directive furthermore requires certain aircraft operators to report data for the purposes of CORSIA (ICAO's "Carbon Offsetting and Reduction Scheme for International Aviation").</v>
      </c>
      <c r="C9" s="496"/>
      <c r="D9" s="496"/>
      <c r="E9" s="496"/>
      <c r="F9" s="496"/>
      <c r="G9" s="496"/>
      <c r="H9" s="496"/>
      <c r="I9" s="496"/>
      <c r="J9" s="496"/>
      <c r="K9" s="496"/>
      <c r="L9" s="496"/>
      <c r="M9" s="47"/>
    </row>
    <row r="10" spans="1:13" s="43" customFormat="1" ht="12.75" customHeight="1">
      <c r="A10" s="421"/>
      <c r="B10" s="500" t="str">
        <f>Translations!$B$1021</f>
        <v>Commission Delegated Regulation (EU) 2019/1603 of 18 July 2019 ("the delegated act") can be downloaded from:</v>
      </c>
      <c r="C10" s="501"/>
      <c r="D10" s="501"/>
      <c r="E10" s="501"/>
      <c r="F10" s="501"/>
      <c r="G10" s="501"/>
      <c r="H10" s="501"/>
      <c r="I10" s="501"/>
      <c r="J10" s="501"/>
      <c r="K10" s="501"/>
      <c r="L10" s="501"/>
      <c r="M10" s="47"/>
    </row>
    <row r="11" spans="1:13" s="43" customFormat="1" ht="12.75" customHeight="1">
      <c r="A11" s="421"/>
      <c r="B11" s="498" t="str">
        <f>Translations!$B$1022</f>
        <v>https://eur-lex.europa.eu/eli/reg_del/2019/1603/oj</v>
      </c>
      <c r="C11" s="498"/>
      <c r="D11" s="498"/>
      <c r="E11" s="498"/>
      <c r="F11" s="498"/>
      <c r="G11" s="498"/>
      <c r="H11" s="498"/>
      <c r="I11" s="498"/>
      <c r="J11" s="498"/>
      <c r="K11" s="498"/>
      <c r="L11" s="499"/>
      <c r="M11" s="47"/>
    </row>
    <row r="12" spans="1:13" s="43" customFormat="1" ht="26.25" customHeight="1">
      <c r="A12" s="421">
        <v>3</v>
      </c>
      <c r="B12" s="496" t="str">
        <f>Translations!$B$37</f>
        <v>The Monitoring and Reporting Regulation (Commission Regulation (EU) No 601/2012, hereinafter the "MRR"), defines further requirements for monitoring and reporting. The MRR can be downloaded from:</v>
      </c>
      <c r="C12" s="496"/>
      <c r="D12" s="496"/>
      <c r="E12" s="496"/>
      <c r="F12" s="496"/>
      <c r="G12" s="496"/>
      <c r="H12" s="496"/>
      <c r="I12" s="496"/>
      <c r="J12" s="496"/>
      <c r="K12" s="496"/>
      <c r="L12" s="496"/>
      <c r="M12" s="47"/>
    </row>
    <row r="13" spans="1:13" s="43" customFormat="1" ht="12.75" customHeight="1">
      <c r="A13" s="421"/>
      <c r="B13" s="498" t="str">
        <f>Translations!$B$854</f>
        <v>https://eur-lex.europa.eu/eli/reg/2012/601</v>
      </c>
      <c r="C13" s="498"/>
      <c r="D13" s="498"/>
      <c r="E13" s="498"/>
      <c r="F13" s="498"/>
      <c r="G13" s="498"/>
      <c r="H13" s="498"/>
      <c r="I13" s="498"/>
      <c r="J13" s="498"/>
      <c r="K13" s="498"/>
      <c r="L13" s="499"/>
      <c r="M13" s="47"/>
    </row>
    <row r="14" spans="1:13" s="43" customFormat="1" ht="38.25" customHeight="1">
      <c r="A14" s="421"/>
      <c r="B14" s="496" t="str">
        <f>Translations!$B$855</f>
        <v>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v>
      </c>
      <c r="C14" s="496"/>
      <c r="D14" s="496"/>
      <c r="E14" s="496"/>
      <c r="F14" s="496"/>
      <c r="G14" s="496"/>
      <c r="H14" s="496"/>
      <c r="I14" s="496"/>
      <c r="J14" s="496"/>
      <c r="K14" s="496"/>
      <c r="L14" s="496"/>
      <c r="M14" s="47"/>
    </row>
    <row r="15" spans="1:13" s="43" customFormat="1" ht="25.5" customHeight="1">
      <c r="A15" s="421"/>
      <c r="B15" s="500" t="str">
        <f>Translations!$B$856</f>
        <v>Some Article numbers change as consequence of the transition to the new MRR. Therefore, from 2021, Article numbers must be read using the correlation table presented in Annex XI to Regulation (EU) 2066/2012. The latter Regulation (i.e. the "new MRR") can be downloaded from:</v>
      </c>
      <c r="C15" s="501"/>
      <c r="D15" s="501"/>
      <c r="E15" s="501"/>
      <c r="F15" s="501"/>
      <c r="G15" s="501"/>
      <c r="H15" s="501"/>
      <c r="I15" s="501"/>
      <c r="J15" s="501"/>
      <c r="K15" s="501"/>
      <c r="L15" s="501"/>
      <c r="M15" s="47"/>
    </row>
    <row r="16" spans="1:13" s="43" customFormat="1" ht="12.75" customHeight="1">
      <c r="A16" s="421"/>
      <c r="B16" s="498" t="str">
        <f>Translations!$B$857</f>
        <v>http://data.europa.eu/eli/reg_impl/2018/2066/oj</v>
      </c>
      <c r="C16" s="511"/>
      <c r="D16" s="511"/>
      <c r="E16" s="511"/>
      <c r="F16" s="511"/>
      <c r="G16" s="511"/>
      <c r="H16" s="511"/>
      <c r="I16" s="511"/>
      <c r="J16" s="511"/>
      <c r="K16" s="511"/>
      <c r="L16" s="511"/>
      <c r="M16" s="47"/>
    </row>
    <row r="17" spans="1:13" s="43" customFormat="1" ht="12.75" customHeight="1">
      <c r="A17" s="421"/>
      <c r="B17" s="500"/>
      <c r="C17" s="501"/>
      <c r="D17" s="501"/>
      <c r="E17" s="501"/>
      <c r="F17" s="501"/>
      <c r="G17" s="501"/>
      <c r="H17" s="501"/>
      <c r="I17" s="501"/>
      <c r="J17" s="501"/>
      <c r="K17" s="501"/>
      <c r="L17" s="501"/>
      <c r="M17" s="47"/>
    </row>
    <row r="18" spans="1:13" s="43" customFormat="1" ht="12.75" customHeight="1">
      <c r="A18" s="421" t="s">
        <v>1191</v>
      </c>
      <c r="B18" s="492" t="str">
        <f>Translations!$B$858</f>
        <v>Information on CORSIA</v>
      </c>
      <c r="C18" s="493"/>
      <c r="D18" s="493"/>
      <c r="E18" s="493"/>
      <c r="F18" s="493"/>
      <c r="G18" s="493"/>
      <c r="H18" s="493"/>
      <c r="I18" s="493"/>
      <c r="J18" s="493"/>
      <c r="K18" s="493"/>
      <c r="L18" s="493"/>
      <c r="M18" s="47"/>
    </row>
    <row r="19" spans="1:13" s="43" customFormat="1" ht="38.25" customHeight="1">
      <c r="A19" s="421"/>
      <c r="B19" s="500" t="str">
        <f>Translations!$B$859</f>
        <v>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v>
      </c>
      <c r="C19" s="510"/>
      <c r="D19" s="510"/>
      <c r="E19" s="510"/>
      <c r="F19" s="510"/>
      <c r="G19" s="510"/>
      <c r="H19" s="510"/>
      <c r="I19" s="510"/>
      <c r="J19" s="510"/>
      <c r="K19" s="510"/>
      <c r="L19" s="510"/>
      <c r="M19" s="47"/>
    </row>
    <row r="20" spans="1:13" s="43" customFormat="1" ht="25.5" customHeight="1">
      <c r="A20" s="421"/>
      <c r="B20" s="500" t="str">
        <f>Translations!$B$860</f>
        <v>The SARPs are supplemented by the "Environmental Technical Manual, Volume IV — Carbon Offsetting and Reduction Scheme for International Aviation (CORSIA)" (Doc 9501, referred to as the "ETM") and further "ICAO CORSIA Implementation Elements". </v>
      </c>
      <c r="C20" s="510"/>
      <c r="D20" s="510"/>
      <c r="E20" s="510"/>
      <c r="F20" s="510"/>
      <c r="G20" s="510"/>
      <c r="H20" s="510"/>
      <c r="I20" s="510"/>
      <c r="J20" s="510"/>
      <c r="K20" s="510"/>
      <c r="L20" s="510"/>
      <c r="M20" s="47"/>
    </row>
    <row r="21" spans="1:13" s="43" customFormat="1" ht="12.75" customHeight="1">
      <c r="A21" s="421"/>
      <c r="B21" s="500" t="str">
        <f>Translations!$B$861</f>
        <v>The SARPs, the ETM and all Implementation Elements are available under the following address:</v>
      </c>
      <c r="C21" s="510"/>
      <c r="D21" s="510"/>
      <c r="E21" s="510"/>
      <c r="F21" s="510"/>
      <c r="G21" s="510"/>
      <c r="H21" s="510"/>
      <c r="I21" s="510"/>
      <c r="J21" s="510"/>
      <c r="K21" s="510"/>
      <c r="L21" s="510"/>
      <c r="M21" s="47"/>
    </row>
    <row r="22" spans="1:13" s="43" customFormat="1" ht="12.75" customHeight="1">
      <c r="A22" s="421"/>
      <c r="B22" s="498" t="str">
        <f>Translations!$B$862</f>
        <v>https://www.icao.int/environmental-protection/CORSIA/Pages/default.aspx</v>
      </c>
      <c r="C22" s="498"/>
      <c r="D22" s="498"/>
      <c r="E22" s="498"/>
      <c r="F22" s="498"/>
      <c r="G22" s="498"/>
      <c r="H22" s="498"/>
      <c r="I22" s="498"/>
      <c r="J22" s="498"/>
      <c r="K22" s="498"/>
      <c r="L22" s="499"/>
      <c r="M22" s="47"/>
    </row>
    <row r="23" spans="1:13" s="43" customFormat="1" ht="25.5" customHeight="1">
      <c r="A23" s="421"/>
      <c r="B23" s="500" t="str">
        <f>Translations!$B$863</f>
        <v>In line with the provisions of the MRR and AVR, it is the EU specific templates which need to be used when reporting emissions, and not the templates found within the SARPs and ETM.</v>
      </c>
      <c r="C23" s="501"/>
      <c r="D23" s="501"/>
      <c r="E23" s="501"/>
      <c r="F23" s="501"/>
      <c r="G23" s="501"/>
      <c r="H23" s="501"/>
      <c r="I23" s="501"/>
      <c r="J23" s="501"/>
      <c r="K23" s="501"/>
      <c r="L23" s="501"/>
      <c r="M23" s="47"/>
    </row>
    <row r="24" spans="1:13" s="43" customFormat="1" ht="12.75" customHeight="1">
      <c r="A24" s="421"/>
      <c r="B24" s="294"/>
      <c r="C24" s="418"/>
      <c r="D24" s="418"/>
      <c r="E24" s="418"/>
      <c r="F24" s="418"/>
      <c r="G24" s="418"/>
      <c r="H24" s="418"/>
      <c r="I24" s="418"/>
      <c r="J24" s="418"/>
      <c r="K24" s="418"/>
      <c r="L24" s="418"/>
      <c r="M24" s="47"/>
    </row>
    <row r="25" spans="1:13" s="43" customFormat="1" ht="12.75" customHeight="1">
      <c r="A25" s="421" t="s">
        <v>1193</v>
      </c>
      <c r="B25" s="492" t="str">
        <f>Translations!$B$864</f>
        <v>Scope and relevance</v>
      </c>
      <c r="C25" s="493"/>
      <c r="D25" s="493"/>
      <c r="E25" s="493"/>
      <c r="F25" s="493"/>
      <c r="G25" s="493"/>
      <c r="H25" s="493"/>
      <c r="I25" s="493"/>
      <c r="J25" s="493"/>
      <c r="K25" s="493"/>
      <c r="L25" s="493"/>
      <c r="M25" s="47"/>
    </row>
    <row r="26" spans="1:13" s="43" customFormat="1" ht="51" customHeight="1">
      <c r="A26" s="421">
        <v>1</v>
      </c>
      <c r="B26" s="500" t="str">
        <f>Translations!$B$865</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v>
      </c>
      <c r="C26" s="501"/>
      <c r="D26" s="501"/>
      <c r="E26" s="501"/>
      <c r="F26" s="501"/>
      <c r="G26" s="501"/>
      <c r="H26" s="501"/>
      <c r="I26" s="501"/>
      <c r="J26" s="501"/>
      <c r="K26" s="501"/>
      <c r="L26" s="501"/>
      <c r="M26" s="47"/>
    </row>
    <row r="27" spans="1:13" s="43" customFormat="1" ht="38.25" customHeight="1">
      <c r="A27" s="421">
        <v>2</v>
      </c>
      <c r="B27" s="500" t="str">
        <f>Translations!$B$866</f>
        <v>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v>
      </c>
      <c r="C27" s="501"/>
      <c r="D27" s="501"/>
      <c r="E27" s="501"/>
      <c r="F27" s="501"/>
      <c r="G27" s="501"/>
      <c r="H27" s="501"/>
      <c r="I27" s="501"/>
      <c r="J27" s="501"/>
      <c r="K27" s="501"/>
      <c r="L27" s="501"/>
      <c r="M27" s="47"/>
    </row>
    <row r="28" spans="1:13" s="43" customFormat="1" ht="25.5" customHeight="1">
      <c r="A28" s="421"/>
      <c r="B28" s="420" t="s">
        <v>1198</v>
      </c>
      <c r="C28" s="500" t="str">
        <f>Translations!$B$867</f>
        <v>Commercial air transport operators, operating either fewer than 243 flights per period for three consecutive four-month periods, or operating flights with total annual emissions lower than 10 000 tonnes per year.</v>
      </c>
      <c r="D28" s="501"/>
      <c r="E28" s="501"/>
      <c r="F28" s="501"/>
      <c r="G28" s="501"/>
      <c r="H28" s="501"/>
      <c r="I28" s="501"/>
      <c r="J28" s="501"/>
      <c r="K28" s="501"/>
      <c r="L28" s="501"/>
      <c r="M28" s="47"/>
    </row>
    <row r="29" spans="1:13" s="43" customFormat="1" ht="12.75" customHeight="1">
      <c r="A29" s="421"/>
      <c r="B29" s="420" t="s">
        <v>1198</v>
      </c>
      <c r="C29" s="500" t="str">
        <f>Translations!$B$868</f>
        <v>Non-commercial air transport operators which emit less than 1 000 t CO2 per year under the "full scope" of the EU ETS.</v>
      </c>
      <c r="D29" s="501"/>
      <c r="E29" s="501"/>
      <c r="F29" s="501"/>
      <c r="G29" s="501"/>
      <c r="H29" s="501"/>
      <c r="I29" s="501"/>
      <c r="J29" s="501"/>
      <c r="K29" s="501"/>
      <c r="L29" s="501"/>
      <c r="M29" s="47"/>
    </row>
    <row r="30" spans="1:13" s="43" customFormat="1" ht="25.5" customHeight="1">
      <c r="A30" s="421">
        <v>3</v>
      </c>
      <c r="B30" s="500" t="str">
        <f>Translations!$B$869</f>
        <v>Note that under the EU ETS some simplified monitoring, reporting and verification requirements apply for small emitters. This template guides you whether you are allowed to use the simplified approaches (see section 5 of this template).</v>
      </c>
      <c r="C30" s="501"/>
      <c r="D30" s="501"/>
      <c r="E30" s="501"/>
      <c r="F30" s="501"/>
      <c r="G30" s="501"/>
      <c r="H30" s="501"/>
      <c r="I30" s="501"/>
      <c r="J30" s="501"/>
      <c r="K30" s="501"/>
      <c r="L30" s="501"/>
      <c r="M30" s="47"/>
    </row>
    <row r="31" spans="1:13" s="43" customFormat="1" ht="25.5" customHeight="1">
      <c r="A31" s="421"/>
      <c r="B31" s="500" t="str">
        <f>Translations!$B$870</f>
        <v>For further information, in particular regarding "full" and "reduced" scope and simplified approaches, please see MRR guidance document No.2 "General guidance for Aircraft Operators", which can be downloaded under:</v>
      </c>
      <c r="C31" s="500"/>
      <c r="D31" s="500"/>
      <c r="E31" s="500"/>
      <c r="F31" s="500"/>
      <c r="G31" s="500"/>
      <c r="H31" s="500"/>
      <c r="I31" s="500"/>
      <c r="J31" s="500"/>
      <c r="K31" s="500"/>
      <c r="L31" s="500"/>
      <c r="M31" s="47"/>
    </row>
    <row r="32" spans="1:13" s="43" customFormat="1" ht="15" customHeight="1">
      <c r="A32" s="421"/>
      <c r="B32" s="498" t="str">
        <f>Translations!$B$871</f>
        <v>https://ec.europa.eu/clima/sites/clima/files/ets/monitoring/docs/gd2_guidance_aircraft_en.pdf</v>
      </c>
      <c r="C32" s="498"/>
      <c r="D32" s="498"/>
      <c r="E32" s="498"/>
      <c r="F32" s="498"/>
      <c r="G32" s="498"/>
      <c r="H32" s="498"/>
      <c r="I32" s="498"/>
      <c r="J32" s="498"/>
      <c r="K32" s="498"/>
      <c r="L32" s="499"/>
      <c r="M32" s="47"/>
    </row>
    <row r="33" spans="1:13" s="43" customFormat="1" ht="51" customHeight="1">
      <c r="A33" s="421">
        <v>4</v>
      </c>
      <c r="B33" s="500" t="str">
        <f>Translations!$B$872</f>
        <v>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v>
      </c>
      <c r="C33" s="500"/>
      <c r="D33" s="500"/>
      <c r="E33" s="500"/>
      <c r="F33" s="500"/>
      <c r="G33" s="500"/>
      <c r="H33" s="500"/>
      <c r="I33" s="500"/>
      <c r="J33" s="500"/>
      <c r="K33" s="500"/>
      <c r="L33" s="500"/>
      <c r="M33" s="47"/>
    </row>
    <row r="34" spans="1:13" s="43" customFormat="1" ht="12.75" customHeight="1">
      <c r="A34" s="421"/>
      <c r="B34" s="294"/>
      <c r="C34" s="419"/>
      <c r="D34" s="419"/>
      <c r="E34" s="419"/>
      <c r="F34" s="419"/>
      <c r="G34" s="419"/>
      <c r="H34" s="419"/>
      <c r="I34" s="419"/>
      <c r="J34" s="419"/>
      <c r="K34" s="419"/>
      <c r="L34" s="419"/>
      <c r="M34" s="47"/>
    </row>
    <row r="35" spans="1:13" s="43" customFormat="1" ht="12.75" customHeight="1">
      <c r="A35" s="421" t="s">
        <v>1195</v>
      </c>
      <c r="B35" s="492" t="str">
        <f>Translations!$B$873</f>
        <v>Guidance on this template</v>
      </c>
      <c r="C35" s="493"/>
      <c r="D35" s="493"/>
      <c r="E35" s="493"/>
      <c r="F35" s="493"/>
      <c r="G35" s="493"/>
      <c r="H35" s="493"/>
      <c r="I35" s="493"/>
      <c r="J35" s="493"/>
      <c r="K35" s="493"/>
      <c r="L35" s="493"/>
      <c r="M35" s="47"/>
    </row>
    <row r="36" spans="1:13" s="43" customFormat="1" ht="25.5" customHeight="1">
      <c r="A36" s="421">
        <v>1</v>
      </c>
      <c r="B36" s="496" t="str">
        <f>Translations!$B$39</f>
        <v>Article 12 of the MRR sets out specific requirements for the content and submission of the monitoring plan and its updates. Article 12 outlines the importance of the Monitoring plan as follows:</v>
      </c>
      <c r="C36" s="496"/>
      <c r="D36" s="496"/>
      <c r="E36" s="496"/>
      <c r="F36" s="496"/>
      <c r="G36" s="496"/>
      <c r="H36" s="496"/>
      <c r="I36" s="496"/>
      <c r="J36" s="496"/>
      <c r="K36" s="496"/>
      <c r="L36" s="496"/>
      <c r="M36" s="47"/>
    </row>
    <row r="37" spans="1:13" s="43" customFormat="1" ht="25.5" customHeight="1">
      <c r="A37" s="421"/>
      <c r="B37" s="497" t="str">
        <f>Translations!$B$40</f>
        <v>The monitoring plan shall consist of a detailed, complete and transparent documentation of the monitoring methodology of a specific installation or aircraft operator and shall contain at least the elements laid down in Annex I.</v>
      </c>
      <c r="C37" s="497"/>
      <c r="D37" s="497"/>
      <c r="E37" s="497"/>
      <c r="F37" s="497"/>
      <c r="G37" s="497"/>
      <c r="H37" s="497"/>
      <c r="I37" s="497"/>
      <c r="J37" s="497"/>
      <c r="K37" s="497"/>
      <c r="L37" s="497"/>
      <c r="M37" s="47"/>
    </row>
    <row r="38" spans="1:13" s="43" customFormat="1" ht="12.75">
      <c r="A38" s="421"/>
      <c r="B38" s="496" t="str">
        <f>Translations!$B$41</f>
        <v>Furthermore, Article 74(1) states:</v>
      </c>
      <c r="C38" s="496"/>
      <c r="D38" s="496"/>
      <c r="E38" s="496"/>
      <c r="F38" s="496"/>
      <c r="G38" s="496"/>
      <c r="H38" s="496"/>
      <c r="I38" s="496"/>
      <c r="J38" s="496"/>
      <c r="K38" s="496"/>
      <c r="L38" s="496"/>
      <c r="M38" s="47"/>
    </row>
    <row r="39" spans="1:13" s="43" customFormat="1" ht="76.5" customHeight="1">
      <c r="A39" s="421"/>
      <c r="B39" s="497"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39" s="497"/>
      <c r="D39" s="497"/>
      <c r="E39" s="497"/>
      <c r="F39" s="497"/>
      <c r="G39" s="497"/>
      <c r="H39" s="497"/>
      <c r="I39" s="497"/>
      <c r="J39" s="497"/>
      <c r="K39" s="497"/>
      <c r="L39" s="497"/>
      <c r="M39" s="47"/>
    </row>
    <row r="40" spans="1:13" s="43" customFormat="1" ht="51" customHeight="1">
      <c r="A40" s="421">
        <v>2</v>
      </c>
      <c r="B40" s="496"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40" s="496"/>
      <c r="D40" s="496"/>
      <c r="E40" s="496"/>
      <c r="F40" s="496"/>
      <c r="G40" s="496"/>
      <c r="H40" s="496"/>
      <c r="I40" s="496"/>
      <c r="J40" s="496"/>
      <c r="K40" s="496"/>
      <c r="L40" s="496"/>
      <c r="M40" s="47"/>
    </row>
    <row r="41" spans="1:13" s="43" customFormat="1" ht="12.75" customHeight="1">
      <c r="A41" s="421">
        <v>3</v>
      </c>
      <c r="B41" s="500" t="str">
        <f>Translations!$B$874</f>
        <v>According to the delegated act pursuant to Article 28c of the EU ETS Directive, this template is also to be used for CORSIA reporting.</v>
      </c>
      <c r="C41" s="501"/>
      <c r="D41" s="501"/>
      <c r="E41" s="501"/>
      <c r="F41" s="501"/>
      <c r="G41" s="501"/>
      <c r="H41" s="501"/>
      <c r="I41" s="501"/>
      <c r="J41" s="501"/>
      <c r="K41" s="501"/>
      <c r="L41" s="501"/>
      <c r="M41" s="47"/>
    </row>
    <row r="42" spans="1:13" s="43" customFormat="1" ht="4.5" customHeight="1">
      <c r="A42" s="421"/>
      <c r="B42" s="294"/>
      <c r="C42" s="418"/>
      <c r="D42" s="418"/>
      <c r="E42" s="418"/>
      <c r="F42" s="418"/>
      <c r="G42" s="418"/>
      <c r="H42" s="418"/>
      <c r="I42" s="418"/>
      <c r="J42" s="418"/>
      <c r="K42" s="418"/>
      <c r="L42" s="418"/>
      <c r="M42" s="47"/>
    </row>
    <row r="43" spans="1:13" s="43" customFormat="1" ht="12.75" customHeight="1">
      <c r="A43" s="421">
        <v>4</v>
      </c>
      <c r="B43" s="496" t="str">
        <f>Translations!$B$832</f>
        <v>This monitoring plan template represents the views of the Commission services at the time of publication. </v>
      </c>
      <c r="C43" s="496"/>
      <c r="D43" s="496"/>
      <c r="E43" s="496"/>
      <c r="F43" s="496"/>
      <c r="G43" s="496"/>
      <c r="H43" s="496"/>
      <c r="I43" s="496"/>
      <c r="J43" s="496"/>
      <c r="K43" s="496"/>
      <c r="L43" s="496"/>
      <c r="M43" s="47"/>
    </row>
    <row r="44" spans="1:13" s="43" customFormat="1" ht="57" customHeight="1">
      <c r="A44" s="421"/>
      <c r="B44" s="506" t="str">
        <f>Translations!$B$1023</f>
        <v>This is a minor update to the final version of this template, dated 16 January 2019, as endorsed by the Climate Change Committee by written procedure closing 11 January 2019. The date of the update is 24 June 2020.</v>
      </c>
      <c r="C44" s="507"/>
      <c r="D44" s="507"/>
      <c r="E44" s="507"/>
      <c r="F44" s="507"/>
      <c r="G44" s="507"/>
      <c r="H44" s="507"/>
      <c r="I44" s="507"/>
      <c r="J44" s="507"/>
      <c r="K44" s="507"/>
      <c r="L44" s="508"/>
      <c r="M44" s="47"/>
    </row>
    <row r="45" spans="1:13" s="43" customFormat="1" ht="4.5" customHeight="1">
      <c r="A45" s="421"/>
      <c r="B45" s="1"/>
      <c r="C45" s="1"/>
      <c r="D45" s="1"/>
      <c r="E45" s="1"/>
      <c r="F45" s="1"/>
      <c r="G45" s="1"/>
      <c r="H45" s="1"/>
      <c r="I45" s="1"/>
      <c r="J45" s="1"/>
      <c r="K45" s="1"/>
      <c r="L45" s="1"/>
      <c r="M45" s="47"/>
    </row>
    <row r="46" spans="1:13" s="43" customFormat="1" ht="12.75" customHeight="1">
      <c r="A46" s="421">
        <v>5</v>
      </c>
      <c r="B46" s="496" t="str">
        <f>Translations!$B$44</f>
        <v>All Commission guidance documents on the Monitoring and Reporting Regulation can be found at:</v>
      </c>
      <c r="C46" s="496"/>
      <c r="D46" s="496"/>
      <c r="E46" s="496"/>
      <c r="F46" s="496"/>
      <c r="G46" s="496"/>
      <c r="H46" s="496"/>
      <c r="I46" s="496"/>
      <c r="J46" s="496"/>
      <c r="K46" s="496"/>
      <c r="L46" s="496"/>
      <c r="M46" s="47"/>
    </row>
    <row r="47" spans="1:13" s="43" customFormat="1" ht="12.75" customHeight="1">
      <c r="A47" s="421"/>
      <c r="B47" s="498" t="str">
        <f>Translations!$B$876</f>
        <v>https://ec.europa.eu/clima/policies/ets/monitoring_en#tab-0-1 </v>
      </c>
      <c r="C47" s="498"/>
      <c r="D47" s="498"/>
      <c r="E47" s="498"/>
      <c r="F47" s="498"/>
      <c r="G47" s="498"/>
      <c r="H47" s="498"/>
      <c r="I47" s="498"/>
      <c r="J47" s="498"/>
      <c r="K47" s="498"/>
      <c r="L47" s="499"/>
      <c r="M47" s="47"/>
    </row>
    <row r="48" spans="1:13" s="43" customFormat="1" ht="4.5" customHeight="1">
      <c r="A48" s="423"/>
      <c r="B48" s="44"/>
      <c r="C48" s="44"/>
      <c r="D48" s="44"/>
      <c r="E48" s="44"/>
      <c r="F48" s="44"/>
      <c r="G48" s="44"/>
      <c r="H48" s="44"/>
      <c r="I48" s="44"/>
      <c r="J48" s="44"/>
      <c r="K48" s="44"/>
      <c r="L48" s="45"/>
      <c r="M48" s="42"/>
    </row>
    <row r="49" spans="1:12" ht="38.25" customHeight="1">
      <c r="A49" s="421">
        <v>6</v>
      </c>
      <c r="B49" s="494" t="str">
        <f>Translations!$B$877</f>
        <v>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v>
      </c>
      <c r="C49" s="495"/>
      <c r="D49" s="495"/>
      <c r="E49" s="495"/>
      <c r="F49" s="495"/>
      <c r="G49" s="495"/>
      <c r="H49" s="495"/>
      <c r="I49" s="495"/>
      <c r="J49" s="495"/>
      <c r="K49" s="495"/>
      <c r="L49" s="495"/>
    </row>
    <row r="50" spans="2:12" ht="25.5" customHeight="1">
      <c r="B50" s="505" t="str">
        <f>Translations!$B$1024</f>
        <v>Accordingly, all references to Member States in this template should be interpreted as including all 30 EEA States. The EEA comprises the 27 EU Member States, Iceland, Liechtenstein and Norway.</v>
      </c>
      <c r="C50" s="505"/>
      <c r="D50" s="505"/>
      <c r="E50" s="505"/>
      <c r="F50" s="505"/>
      <c r="G50" s="505"/>
      <c r="H50" s="505"/>
      <c r="I50" s="505"/>
      <c r="J50" s="505"/>
      <c r="K50" s="505"/>
      <c r="L50" s="505"/>
    </row>
    <row r="51" spans="2:12" ht="12.75" customHeight="1">
      <c r="B51" s="76"/>
      <c r="C51" s="76"/>
      <c r="D51" s="76"/>
      <c r="E51" s="76"/>
      <c r="F51" s="76"/>
      <c r="G51" s="76"/>
      <c r="H51" s="76"/>
      <c r="I51" s="76"/>
      <c r="J51" s="76"/>
      <c r="K51" s="76"/>
      <c r="L51" s="76"/>
    </row>
    <row r="52" spans="1:13" s="77" customFormat="1" ht="15">
      <c r="A52" s="421">
        <v>7</v>
      </c>
      <c r="B52" s="536" t="str">
        <f>Translations!$B$48</f>
        <v>Before you use this file, please carry out the following steps:</v>
      </c>
      <c r="C52" s="536"/>
      <c r="D52" s="536"/>
      <c r="E52" s="536"/>
      <c r="F52" s="536"/>
      <c r="G52" s="536"/>
      <c r="H52" s="536"/>
      <c r="I52" s="536"/>
      <c r="J52" s="536"/>
      <c r="K52" s="536"/>
      <c r="L52" s="536"/>
      <c r="M52" s="73"/>
    </row>
    <row r="53" spans="2:12" ht="42.75" customHeight="1">
      <c r="B53" s="78" t="s">
        <v>258</v>
      </c>
      <c r="C53" s="505" t="str">
        <f>Translations!$B$879</f>
        <v>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v>
      </c>
      <c r="D53" s="495"/>
      <c r="E53" s="495"/>
      <c r="F53" s="495"/>
      <c r="G53" s="495"/>
      <c r="H53" s="495"/>
      <c r="I53" s="495"/>
      <c r="J53" s="495"/>
      <c r="K53" s="495"/>
      <c r="L53" s="495"/>
    </row>
    <row r="54" spans="2:12" ht="30" customHeight="1">
      <c r="B54" s="78"/>
      <c r="C54" s="505" t="str">
        <f>Translations!$B$880</f>
        <v>If you are not on this list, you may still be subject to CORSIA reporting to a Member State based on the criteria referred to under point III(4) above.</v>
      </c>
      <c r="D54" s="495"/>
      <c r="E54" s="495"/>
      <c r="F54" s="495"/>
      <c r="G54" s="495"/>
      <c r="H54" s="495"/>
      <c r="I54" s="495"/>
      <c r="J54" s="495"/>
      <c r="K54" s="495"/>
      <c r="L54" s="495"/>
    </row>
    <row r="55" spans="2:12" ht="29.25" customHeight="1">
      <c r="B55" s="78" t="s">
        <v>261</v>
      </c>
      <c r="C55" s="495" t="str">
        <f>Translations!$B$50</f>
        <v>Identify the Competent Authority (CA) responsible for your case in that administering Member State (there may be more than one CA per Member State). </v>
      </c>
      <c r="D55" s="495"/>
      <c r="E55" s="495"/>
      <c r="F55" s="495"/>
      <c r="G55" s="495"/>
      <c r="H55" s="495"/>
      <c r="I55" s="495"/>
      <c r="J55" s="495"/>
      <c r="K55" s="495"/>
      <c r="L55" s="495"/>
    </row>
    <row r="56" spans="2:12" ht="30.75" customHeight="1">
      <c r="B56" s="78" t="s">
        <v>299</v>
      </c>
      <c r="C56" s="495" t="str">
        <f>Translations!$B$51</f>
        <v>Check the CA's webpage or directly contact the CA in order to find out if you have the correct version of the template. The template version is clearly indicated on the cover page of this file.</v>
      </c>
      <c r="D56" s="495"/>
      <c r="E56" s="495"/>
      <c r="F56" s="495"/>
      <c r="G56" s="495"/>
      <c r="H56" s="495"/>
      <c r="I56" s="495"/>
      <c r="J56" s="495"/>
      <c r="K56" s="495"/>
      <c r="L56" s="495"/>
    </row>
    <row r="57" spans="2:12" ht="29.25" customHeight="1">
      <c r="B57" s="78" t="s">
        <v>263</v>
      </c>
      <c r="C57" s="494" t="str">
        <f>Translations!$B$52</f>
        <v>Some Member States may require you to use an alternative system, such as Internet-based forms instead of a spreadsheet. Check your administering Member State requirements. In this case the CA will provide further information to you.</v>
      </c>
      <c r="D57" s="495"/>
      <c r="E57" s="495"/>
      <c r="F57" s="495"/>
      <c r="G57" s="495"/>
      <c r="H57" s="495"/>
      <c r="I57" s="495"/>
      <c r="J57" s="495"/>
      <c r="K57" s="495"/>
      <c r="L57" s="495"/>
    </row>
    <row r="58" spans="1:13" s="43" customFormat="1" ht="12.75">
      <c r="A58" s="423"/>
      <c r="B58" s="46" t="s">
        <v>264</v>
      </c>
      <c r="C58" s="496" t="str">
        <f>Translations!$B$53</f>
        <v>Read carefully the instructions below for filling this template.</v>
      </c>
      <c r="D58" s="496"/>
      <c r="E58" s="496"/>
      <c r="F58" s="496"/>
      <c r="G58" s="496"/>
      <c r="H58" s="496"/>
      <c r="I58" s="496"/>
      <c r="J58" s="496"/>
      <c r="K58" s="496"/>
      <c r="L58" s="496"/>
      <c r="M58" s="42"/>
    </row>
    <row r="59" spans="2:12" ht="12.75">
      <c r="B59" s="495"/>
      <c r="C59" s="495"/>
      <c r="D59" s="495"/>
      <c r="E59" s="495"/>
      <c r="F59" s="495"/>
      <c r="G59" s="495"/>
      <c r="H59" s="495"/>
      <c r="I59" s="495"/>
      <c r="J59" s="495"/>
      <c r="K59" s="495"/>
      <c r="L59" s="495"/>
    </row>
    <row r="60" spans="1:12" ht="15" customHeight="1">
      <c r="A60" s="421">
        <v>8</v>
      </c>
      <c r="B60" s="535" t="str">
        <f>Translations!$B$54</f>
        <v>This Monitoring Plan must be submitted to your Competent Authority to the following address:</v>
      </c>
      <c r="C60" s="535"/>
      <c r="D60" s="535"/>
      <c r="E60" s="535"/>
      <c r="F60" s="535"/>
      <c r="G60" s="535"/>
      <c r="H60" s="535"/>
      <c r="I60" s="535"/>
      <c r="J60" s="535"/>
      <c r="K60" s="535"/>
      <c r="L60" s="535"/>
    </row>
    <row r="61" spans="2:12" ht="12.75">
      <c r="B61" s="80"/>
      <c r="C61" s="80"/>
      <c r="D61" s="80"/>
      <c r="E61" s="80"/>
      <c r="F61" s="80"/>
      <c r="G61" s="80"/>
      <c r="H61" s="80"/>
      <c r="I61" s="80"/>
      <c r="J61" s="80"/>
      <c r="K61" s="80"/>
      <c r="L61" s="81"/>
    </row>
    <row r="62" spans="2:12" ht="12.75">
      <c r="B62" s="80"/>
      <c r="C62" s="80"/>
      <c r="D62" s="80"/>
      <c r="E62" s="526" t="str">
        <f>Translations!$B$55</f>
        <v>Detail address to be provided by the Member State</v>
      </c>
      <c r="F62" s="527"/>
      <c r="G62" s="527"/>
      <c r="H62" s="528"/>
      <c r="I62" s="80"/>
      <c r="J62" s="80"/>
      <c r="K62" s="80"/>
      <c r="L62" s="81"/>
    </row>
    <row r="63" spans="2:12" ht="12.75">
      <c r="B63" s="80"/>
      <c r="C63" s="80"/>
      <c r="D63" s="80"/>
      <c r="E63" s="529"/>
      <c r="F63" s="530"/>
      <c r="G63" s="530"/>
      <c r="H63" s="531"/>
      <c r="I63" s="80"/>
      <c r="J63" s="80"/>
      <c r="K63" s="80"/>
      <c r="L63" s="81"/>
    </row>
    <row r="64" spans="2:12" ht="12.75">
      <c r="B64" s="80"/>
      <c r="C64" s="80"/>
      <c r="D64" s="80"/>
      <c r="E64" s="529"/>
      <c r="F64" s="530"/>
      <c r="G64" s="530"/>
      <c r="H64" s="531"/>
      <c r="I64" s="80"/>
      <c r="J64" s="80"/>
      <c r="K64" s="80"/>
      <c r="L64" s="81"/>
    </row>
    <row r="65" spans="2:12" ht="12.75">
      <c r="B65" s="80"/>
      <c r="D65" s="80"/>
      <c r="E65" s="529"/>
      <c r="F65" s="530"/>
      <c r="G65" s="530"/>
      <c r="H65" s="531"/>
      <c r="I65" s="80"/>
      <c r="J65" s="80"/>
      <c r="K65" s="80"/>
      <c r="L65" s="81"/>
    </row>
    <row r="66" spans="2:12" ht="12.75">
      <c r="B66" s="80"/>
      <c r="C66" s="80"/>
      <c r="D66" s="80"/>
      <c r="E66" s="529"/>
      <c r="F66" s="530"/>
      <c r="G66" s="530"/>
      <c r="H66" s="531"/>
      <c r="I66" s="80"/>
      <c r="J66" s="80"/>
      <c r="K66" s="80"/>
      <c r="L66" s="81"/>
    </row>
    <row r="67" spans="2:12" ht="12.75">
      <c r="B67" s="80"/>
      <c r="C67" s="80"/>
      <c r="D67" s="80"/>
      <c r="E67" s="529"/>
      <c r="F67" s="530"/>
      <c r="G67" s="530"/>
      <c r="H67" s="531"/>
      <c r="I67" s="80"/>
      <c r="J67" s="80"/>
      <c r="K67" s="80"/>
      <c r="L67" s="81"/>
    </row>
    <row r="68" spans="2:12" ht="12.75">
      <c r="B68" s="80"/>
      <c r="C68" s="80"/>
      <c r="D68" s="80"/>
      <c r="E68" s="529"/>
      <c r="F68" s="530"/>
      <c r="G68" s="530"/>
      <c r="H68" s="531"/>
      <c r="I68" s="80"/>
      <c r="J68" s="80"/>
      <c r="K68" s="80"/>
      <c r="L68" s="81"/>
    </row>
    <row r="69" spans="2:12" ht="12.75">
      <c r="B69" s="80"/>
      <c r="C69" s="80"/>
      <c r="D69" s="80"/>
      <c r="E69" s="532"/>
      <c r="F69" s="533"/>
      <c r="G69" s="533"/>
      <c r="H69" s="534"/>
      <c r="I69" s="80"/>
      <c r="J69" s="80"/>
      <c r="K69" s="80"/>
      <c r="L69" s="81"/>
    </row>
    <row r="70" spans="2:12" ht="12.75">
      <c r="B70" s="80"/>
      <c r="C70" s="80"/>
      <c r="D70" s="80"/>
      <c r="E70" s="80"/>
      <c r="F70" s="80"/>
      <c r="G70" s="80"/>
      <c r="H70" s="80"/>
      <c r="I70" s="80"/>
      <c r="J70" s="80"/>
      <c r="K70" s="80"/>
      <c r="L70" s="81"/>
    </row>
    <row r="71" spans="1:12" ht="51" customHeight="1">
      <c r="A71" s="421">
        <v>9</v>
      </c>
      <c r="B71" s="494"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71" s="495"/>
      <c r="D71" s="495"/>
      <c r="E71" s="495"/>
      <c r="F71" s="495"/>
      <c r="G71" s="495"/>
      <c r="H71" s="495"/>
      <c r="I71" s="495"/>
      <c r="J71" s="495"/>
      <c r="K71" s="495"/>
      <c r="L71" s="495"/>
    </row>
    <row r="72" spans="1:12" ht="51" customHeight="1">
      <c r="A72" s="421">
        <v>10</v>
      </c>
      <c r="B72" s="494"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72" s="495"/>
      <c r="D72" s="495"/>
      <c r="E72" s="495"/>
      <c r="F72" s="495"/>
      <c r="G72" s="495"/>
      <c r="H72" s="495"/>
      <c r="I72" s="495"/>
      <c r="J72" s="495"/>
      <c r="K72" s="495"/>
      <c r="L72" s="495"/>
    </row>
    <row r="73" spans="1:12" ht="12.75" customHeight="1">
      <c r="A73" s="421">
        <v>11</v>
      </c>
      <c r="B73" s="494" t="str">
        <f>Translations!$B$58</f>
        <v>You must implement and keep records of all modifications to the monitoring plan in accordance with Article 16 of the MRR.</v>
      </c>
      <c r="C73" s="537"/>
      <c r="D73" s="537"/>
      <c r="E73" s="537"/>
      <c r="F73" s="537"/>
      <c r="G73" s="537"/>
      <c r="H73" s="537"/>
      <c r="I73" s="537"/>
      <c r="J73" s="537"/>
      <c r="K73" s="537"/>
      <c r="L73" s="537"/>
    </row>
    <row r="74" spans="1:12" ht="33" customHeight="1">
      <c r="A74" s="421">
        <v>12</v>
      </c>
      <c r="B74" s="495" t="str">
        <f>Translations!$B$59</f>
        <v>Contact your Competent Authority if you need assistance to complete your Monitoring Plan. Some Member States have produced guidance documents which you may find useful.</v>
      </c>
      <c r="C74" s="495"/>
      <c r="D74" s="495"/>
      <c r="E74" s="495"/>
      <c r="F74" s="495"/>
      <c r="G74" s="495"/>
      <c r="H74" s="495"/>
      <c r="I74" s="495"/>
      <c r="J74" s="495"/>
      <c r="K74" s="495"/>
      <c r="L74" s="495"/>
    </row>
    <row r="75" spans="1:12" ht="63.75" customHeight="1">
      <c r="A75" s="421">
        <v>13</v>
      </c>
      <c r="B75" s="491"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75" s="487"/>
      <c r="D75" s="487"/>
      <c r="E75" s="487"/>
      <c r="F75" s="487"/>
      <c r="G75" s="487"/>
      <c r="H75" s="487"/>
      <c r="I75" s="487"/>
      <c r="J75" s="487"/>
      <c r="K75" s="487"/>
      <c r="L75" s="487"/>
    </row>
    <row r="77" spans="1:12" ht="15">
      <c r="A77" s="421">
        <v>14</v>
      </c>
      <c r="B77" s="512" t="str">
        <f>Translations!$B$61</f>
        <v>Information sources:</v>
      </c>
      <c r="C77" s="512"/>
      <c r="D77" s="512"/>
      <c r="E77" s="512"/>
      <c r="F77" s="512"/>
      <c r="G77" s="512"/>
      <c r="H77" s="512"/>
      <c r="I77" s="512"/>
      <c r="J77" s="512"/>
      <c r="K77" s="512"/>
      <c r="L77" s="512"/>
    </row>
    <row r="78" ht="12.75">
      <c r="B78" s="83" t="str">
        <f>Translations!$B$62</f>
        <v>EU Websites:</v>
      </c>
    </row>
    <row r="79" spans="1:13" s="43" customFormat="1" ht="12.75">
      <c r="A79" s="423"/>
      <c r="B79" s="52" t="str">
        <f>Translations!$B$63</f>
        <v>EU-Legislation:</v>
      </c>
      <c r="C79" s="44"/>
      <c r="D79" s="515" t="str">
        <f>Translations!$B$64</f>
        <v>http://eur-lex.europa.eu/en/index.htm </v>
      </c>
      <c r="E79" s="503"/>
      <c r="F79" s="503"/>
      <c r="G79" s="503"/>
      <c r="H79" s="503"/>
      <c r="I79" s="503"/>
      <c r="J79" s="44"/>
      <c r="K79" s="44"/>
      <c r="L79" s="45"/>
      <c r="M79" s="42"/>
    </row>
    <row r="80" spans="1:13" s="43" customFormat="1" ht="12.75">
      <c r="A80" s="423"/>
      <c r="B80" s="52" t="str">
        <f>Translations!$B$65</f>
        <v>EU ETS general:</v>
      </c>
      <c r="C80" s="44"/>
      <c r="D80" s="504" t="str">
        <f>Translations!$B$66</f>
        <v>http://ec.europa.eu/clima/policies/ets/index_en.htm</v>
      </c>
      <c r="E80" s="476"/>
      <c r="F80" s="476"/>
      <c r="G80" s="476"/>
      <c r="H80" s="476"/>
      <c r="I80" s="476"/>
      <c r="J80" s="44"/>
      <c r="K80" s="44"/>
      <c r="L80" s="45"/>
      <c r="M80" s="42"/>
    </row>
    <row r="81" spans="1:13" s="43" customFormat="1" ht="12.75">
      <c r="A81" s="423"/>
      <c r="B81" s="54" t="str">
        <f>Translations!$B$67</f>
        <v>Aviation EU ETS: </v>
      </c>
      <c r="C81" s="44"/>
      <c r="D81" s="504" t="str">
        <f>Translations!$B$68</f>
        <v>http://ec.europa.eu/clima/policies/transport/aviation/index_en.htm</v>
      </c>
      <c r="E81" s="476"/>
      <c r="F81" s="476"/>
      <c r="G81" s="476"/>
      <c r="H81" s="476"/>
      <c r="I81" s="476"/>
      <c r="J81" s="44"/>
      <c r="K81" s="44"/>
      <c r="L81" s="45"/>
      <c r="M81" s="42"/>
    </row>
    <row r="82" spans="1:13" s="43" customFormat="1" ht="12.75">
      <c r="A82" s="423"/>
      <c r="B82" s="52" t="str">
        <f>Translations!$B$69</f>
        <v>Monitoring and Reporting in the EU ETS: </v>
      </c>
      <c r="C82" s="44"/>
      <c r="D82" s="44"/>
      <c r="E82" s="44"/>
      <c r="F82" s="44"/>
      <c r="G82" s="44"/>
      <c r="H82" s="44"/>
      <c r="I82" s="44"/>
      <c r="J82" s="44"/>
      <c r="K82" s="44"/>
      <c r="L82" s="45"/>
      <c r="M82" s="42"/>
    </row>
    <row r="83" spans="1:13" s="43" customFormat="1" ht="12.75">
      <c r="A83" s="423"/>
      <c r="B83" s="52"/>
      <c r="C83" s="44"/>
      <c r="D83" s="502" t="str">
        <f>Translations!$B$45</f>
        <v>http://ec.europa.eu/clima/policies/ets/monitoring/index_en.htm</v>
      </c>
      <c r="E83" s="503"/>
      <c r="F83" s="503"/>
      <c r="G83" s="503"/>
      <c r="H83" s="503"/>
      <c r="I83" s="503"/>
      <c r="J83" s="44"/>
      <c r="K83" s="44"/>
      <c r="L83" s="45"/>
      <c r="M83" s="42"/>
    </row>
    <row r="84" spans="1:13" s="43" customFormat="1" ht="12.75">
      <c r="A84" s="423"/>
      <c r="B84" s="52"/>
      <c r="C84" s="44"/>
      <c r="D84" s="50"/>
      <c r="E84" s="51"/>
      <c r="F84" s="51"/>
      <c r="G84" s="51"/>
      <c r="H84" s="51"/>
      <c r="I84" s="51"/>
      <c r="J84" s="44"/>
      <c r="K84" s="44"/>
      <c r="L84" s="45"/>
      <c r="M84" s="42"/>
    </row>
    <row r="85" ht="12.75">
      <c r="B85" s="83" t="str">
        <f>Translations!$B$70</f>
        <v>Other Websites:</v>
      </c>
    </row>
    <row r="86" spans="2:9" ht="12.75">
      <c r="B86" s="84" t="str">
        <f>Translations!$B$71</f>
        <v>&lt;to be provided by Member State&gt;</v>
      </c>
      <c r="C86" s="84"/>
      <c r="D86" s="84"/>
      <c r="E86" s="84"/>
      <c r="F86" s="84"/>
      <c r="G86" s="84"/>
      <c r="H86" s="84"/>
      <c r="I86" s="84"/>
    </row>
    <row r="87" spans="2:9" ht="12.75">
      <c r="B87" s="84"/>
      <c r="C87" s="84"/>
      <c r="D87" s="84"/>
      <c r="E87" s="84"/>
      <c r="F87" s="84"/>
      <c r="G87" s="84"/>
      <c r="H87" s="84"/>
      <c r="I87" s="84"/>
    </row>
    <row r="88" ht="12.75">
      <c r="B88" s="74" t="str">
        <f>Translations!$B$72</f>
        <v>Helpdesk:</v>
      </c>
    </row>
    <row r="89" spans="2:9" ht="12.75">
      <c r="B89" s="84" t="str">
        <f>Translations!$B$73</f>
        <v>&lt;to be provided by Member State, if relevant&gt;</v>
      </c>
      <c r="C89" s="84"/>
      <c r="D89" s="84"/>
      <c r="E89" s="84"/>
      <c r="F89" s="84"/>
      <c r="G89" s="84"/>
      <c r="H89" s="84"/>
      <c r="I89" s="84"/>
    </row>
    <row r="90" spans="2:9" ht="12.75">
      <c r="B90" s="84"/>
      <c r="C90" s="84"/>
      <c r="D90" s="84"/>
      <c r="E90" s="84"/>
      <c r="F90" s="84"/>
      <c r="G90" s="84"/>
      <c r="H90" s="84"/>
      <c r="I90" s="84"/>
    </row>
    <row r="93" spans="1:12" ht="15">
      <c r="A93" s="421">
        <v>15</v>
      </c>
      <c r="B93" s="512" t="str">
        <f>Translations!$B$74</f>
        <v>How to use this file:</v>
      </c>
      <c r="C93" s="512"/>
      <c r="D93" s="512"/>
      <c r="E93" s="512"/>
      <c r="F93" s="512"/>
      <c r="G93" s="512"/>
      <c r="H93" s="512"/>
      <c r="I93" s="512"/>
      <c r="J93" s="512"/>
      <c r="K93" s="512"/>
      <c r="L93" s="512"/>
    </row>
    <row r="94" spans="2:12" ht="51" customHeight="1">
      <c r="B94" s="487"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94" s="487"/>
      <c r="D94" s="487"/>
      <c r="E94" s="487"/>
      <c r="F94" s="487"/>
      <c r="G94" s="487"/>
      <c r="H94" s="487"/>
      <c r="I94" s="487"/>
      <c r="J94" s="487"/>
      <c r="K94" s="487"/>
      <c r="L94" s="490"/>
    </row>
    <row r="95" spans="2:12" ht="25.5" customHeight="1">
      <c r="B95" s="495" t="str">
        <f>Translations!$B$881</f>
        <v>If you have to submit an emissions monitoring plan only for CORSIA purposes, but not for the EU ETS, then you do not need a tonne-kilometre monitoring plan. Consequently, the emissions monitoring plan must be filled completely.</v>
      </c>
      <c r="C95" s="501"/>
      <c r="D95" s="501"/>
      <c r="E95" s="501"/>
      <c r="F95" s="501"/>
      <c r="G95" s="501"/>
      <c r="H95" s="501"/>
      <c r="I95" s="501"/>
      <c r="J95" s="501"/>
      <c r="K95" s="501"/>
      <c r="L95" s="501"/>
    </row>
    <row r="96" spans="2:12" ht="4.5" customHeight="1">
      <c r="B96" s="271"/>
      <c r="C96" s="418"/>
      <c r="D96" s="418"/>
      <c r="E96" s="418"/>
      <c r="F96" s="418"/>
      <c r="G96" s="418"/>
      <c r="H96" s="418"/>
      <c r="I96" s="418"/>
      <c r="J96" s="418"/>
      <c r="K96" s="418"/>
      <c r="L96" s="418"/>
    </row>
    <row r="97" spans="1:13" s="80" customFormat="1" ht="26.25" customHeight="1">
      <c r="A97" s="421"/>
      <c r="B97" s="487" t="str">
        <f>Translations!$B$76</f>
        <v>It is recommended that you go through the file from start to end. There are a few functions which will guide you through the form which depend on previous input, such as cells changing colour if an input is not needed (see colour codes below).</v>
      </c>
      <c r="C97" s="487"/>
      <c r="D97" s="487"/>
      <c r="E97" s="487"/>
      <c r="F97" s="487"/>
      <c r="G97" s="487"/>
      <c r="H97" s="487"/>
      <c r="I97" s="487"/>
      <c r="J97" s="487"/>
      <c r="K97" s="487"/>
      <c r="L97" s="490"/>
      <c r="M97" s="73"/>
    </row>
    <row r="98" spans="1:13" s="80" customFormat="1" ht="43.5" customHeight="1">
      <c r="A98" s="421"/>
      <c r="B98" s="487"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98" s="487"/>
      <c r="D98" s="487"/>
      <c r="E98" s="487"/>
      <c r="F98" s="487"/>
      <c r="G98" s="487"/>
      <c r="H98" s="487"/>
      <c r="I98" s="487"/>
      <c r="J98" s="487"/>
      <c r="K98" s="487"/>
      <c r="L98" s="490"/>
      <c r="M98" s="73"/>
    </row>
    <row r="99" spans="1:13" s="80" customFormat="1" ht="12.75">
      <c r="A99" s="421"/>
      <c r="B99" s="513" t="str">
        <f>Translations!$B$78</f>
        <v>Colour codes and fonts:</v>
      </c>
      <c r="C99" s="513"/>
      <c r="D99" s="513"/>
      <c r="E99" s="513"/>
      <c r="F99" s="513"/>
      <c r="G99" s="513"/>
      <c r="H99" s="513"/>
      <c r="I99" s="513"/>
      <c r="J99" s="513"/>
      <c r="K99" s="513"/>
      <c r="L99" s="514"/>
      <c r="M99" s="73"/>
    </row>
    <row r="100" spans="1:12" s="43" customFormat="1" ht="12.75">
      <c r="A100" s="424"/>
      <c r="C100" s="499" t="str">
        <f>Translations!$B$79</f>
        <v>Black bold text:</v>
      </c>
      <c r="D100" s="488"/>
      <c r="E100" s="518" t="str">
        <f>Translations!$B$80</f>
        <v>This is text provided by the Commission template. It should be kept as it is.</v>
      </c>
      <c r="F100" s="518"/>
      <c r="G100" s="518"/>
      <c r="H100" s="518"/>
      <c r="I100" s="518"/>
      <c r="J100" s="518"/>
      <c r="K100" s="518"/>
      <c r="L100" s="519"/>
    </row>
    <row r="101" spans="1:12" s="43" customFormat="1" ht="25.5" customHeight="1">
      <c r="A101" s="424"/>
      <c r="C101" s="524" t="str">
        <f>Translations!$B$81</f>
        <v>Smaller italic text:</v>
      </c>
      <c r="D101" s="524"/>
      <c r="E101" s="518" t="str">
        <f>Translations!$B$82</f>
        <v>This text gives further explanations. Member States may add further explanations in MS specific versions of the template.</v>
      </c>
      <c r="F101" s="518"/>
      <c r="G101" s="518"/>
      <c r="H101" s="518"/>
      <c r="I101" s="518"/>
      <c r="J101" s="518"/>
      <c r="K101" s="518"/>
      <c r="L101" s="519"/>
    </row>
    <row r="102" spans="1:12" s="43" customFormat="1" ht="12.75">
      <c r="A102" s="424"/>
      <c r="C102" s="520"/>
      <c r="D102" s="521"/>
      <c r="E102" s="519" t="str">
        <f>Translations!$B$83</f>
        <v>Light yellow fields indicate input fields.</v>
      </c>
      <c r="F102" s="496"/>
      <c r="G102" s="496"/>
      <c r="H102" s="496"/>
      <c r="I102" s="496"/>
      <c r="J102" s="496"/>
      <c r="K102" s="496"/>
      <c r="L102" s="496"/>
    </row>
    <row r="103" spans="1:12" s="43" customFormat="1" ht="12.75">
      <c r="A103" s="424"/>
      <c r="C103" s="522"/>
      <c r="D103" s="523"/>
      <c r="E103" s="519" t="str">
        <f>Translations!$B$84</f>
        <v>Green fields show automatically calculated results. Red text indicates error messages (missing data etc).</v>
      </c>
      <c r="F103" s="496"/>
      <c r="G103" s="496"/>
      <c r="H103" s="496"/>
      <c r="I103" s="496"/>
      <c r="J103" s="496"/>
      <c r="K103" s="496"/>
      <c r="L103" s="496"/>
    </row>
    <row r="104" spans="1:12" s="43" customFormat="1" ht="12.75">
      <c r="A104" s="424"/>
      <c r="C104" s="525"/>
      <c r="D104" s="521"/>
      <c r="E104" s="519" t="str">
        <f>Translations!$B$85</f>
        <v>Shaded fields indicate that an input in another field makes the input here irrelevant.</v>
      </c>
      <c r="F104" s="518"/>
      <c r="G104" s="518"/>
      <c r="H104" s="518"/>
      <c r="I104" s="518"/>
      <c r="J104" s="518"/>
      <c r="K104" s="518"/>
      <c r="L104" s="519"/>
    </row>
    <row r="105" spans="1:12" s="43" customFormat="1" ht="12.75">
      <c r="A105" s="424"/>
      <c r="C105" s="87"/>
      <c r="D105" s="88"/>
      <c r="E105" s="518" t="str">
        <f>Translations!$B$86</f>
        <v>Grey shaded areas should be filled by Member States before publishing customized version of the template.</v>
      </c>
      <c r="F105" s="496"/>
      <c r="G105" s="496"/>
      <c r="H105" s="496"/>
      <c r="I105" s="496"/>
      <c r="J105" s="496"/>
      <c r="K105" s="496"/>
      <c r="L105" s="496"/>
    </row>
    <row r="106" spans="1:13" s="80" customFormat="1" ht="12.75">
      <c r="A106" s="421"/>
      <c r="B106" s="85"/>
      <c r="C106" s="85"/>
      <c r="D106" s="85"/>
      <c r="E106" s="85"/>
      <c r="F106" s="85"/>
      <c r="G106" s="85"/>
      <c r="H106" s="85"/>
      <c r="I106" s="85"/>
      <c r="J106" s="85"/>
      <c r="K106" s="85"/>
      <c r="L106" s="86"/>
      <c r="M106" s="73"/>
    </row>
    <row r="107" spans="1:13" s="80" customFormat="1" ht="12.75">
      <c r="A107" s="369"/>
      <c r="B107" s="370"/>
      <c r="C107" s="370"/>
      <c r="D107" s="370"/>
      <c r="E107" s="370"/>
      <c r="F107" s="370"/>
      <c r="G107" s="370"/>
      <c r="H107" s="370"/>
      <c r="I107" s="370"/>
      <c r="J107" s="370"/>
      <c r="K107" s="370"/>
      <c r="L107" s="371"/>
      <c r="M107" s="369"/>
    </row>
    <row r="108" spans="1:13" s="80" customFormat="1" ht="12.75">
      <c r="A108" s="369"/>
      <c r="B108" s="516" t="str">
        <f>Translations!$B$882</f>
        <v>Sections added to the EU ETS template related to information required for CORSIA are identified by a light blue frame.</v>
      </c>
      <c r="C108" s="516"/>
      <c r="D108" s="516"/>
      <c r="E108" s="516"/>
      <c r="F108" s="516"/>
      <c r="G108" s="516"/>
      <c r="H108" s="516"/>
      <c r="I108" s="516"/>
      <c r="J108" s="516"/>
      <c r="K108" s="516"/>
      <c r="L108" s="517"/>
      <c r="M108" s="369"/>
    </row>
    <row r="109" spans="1:13" s="80" customFormat="1" ht="12.75">
      <c r="A109" s="369"/>
      <c r="B109" s="370"/>
      <c r="C109" s="370"/>
      <c r="D109" s="370"/>
      <c r="E109" s="370"/>
      <c r="F109" s="370"/>
      <c r="G109" s="370"/>
      <c r="H109" s="370"/>
      <c r="I109" s="370"/>
      <c r="J109" s="370"/>
      <c r="K109" s="370"/>
      <c r="L109" s="371"/>
      <c r="M109" s="369"/>
    </row>
    <row r="110" spans="1:13" s="80" customFormat="1" ht="12.75">
      <c r="A110" s="421"/>
      <c r="L110" s="81"/>
      <c r="M110" s="73"/>
    </row>
    <row r="111" spans="2:14" ht="15.75" customHeight="1">
      <c r="B111" s="512" t="str">
        <f>Translations!$B$87</f>
        <v>Member State-specific guidance is listed here:</v>
      </c>
      <c r="C111" s="512"/>
      <c r="D111" s="512"/>
      <c r="E111" s="512"/>
      <c r="F111" s="512"/>
      <c r="G111" s="512"/>
      <c r="H111" s="512"/>
      <c r="I111" s="512"/>
      <c r="J111" s="512"/>
      <c r="K111" s="512"/>
      <c r="L111" s="512"/>
      <c r="N111" s="80"/>
    </row>
    <row r="112" spans="2:14" ht="12.75">
      <c r="B112" s="84"/>
      <c r="C112" s="84"/>
      <c r="D112" s="84"/>
      <c r="E112" s="84"/>
      <c r="F112" s="84"/>
      <c r="G112" s="84"/>
      <c r="H112" s="84"/>
      <c r="I112" s="84"/>
      <c r="J112" s="84"/>
      <c r="K112" s="84"/>
      <c r="L112" s="89"/>
      <c r="N112" s="80"/>
    </row>
    <row r="113" spans="2:14" ht="12.75">
      <c r="B113" s="84"/>
      <c r="C113" s="84"/>
      <c r="D113" s="84"/>
      <c r="E113" s="84"/>
      <c r="F113" s="84"/>
      <c r="G113" s="84"/>
      <c r="H113" s="84"/>
      <c r="I113" s="84"/>
      <c r="J113" s="84"/>
      <c r="K113" s="84"/>
      <c r="L113" s="89"/>
      <c r="N113" s="80"/>
    </row>
    <row r="114" spans="2:12" ht="12.75">
      <c r="B114" s="84"/>
      <c r="C114" s="84"/>
      <c r="D114" s="84"/>
      <c r="E114" s="84"/>
      <c r="F114" s="84"/>
      <c r="G114" s="84"/>
      <c r="H114" s="84"/>
      <c r="I114" s="84"/>
      <c r="J114" s="84"/>
      <c r="K114" s="84"/>
      <c r="L114" s="89"/>
    </row>
    <row r="115" spans="2:12" ht="12.75">
      <c r="B115" s="84"/>
      <c r="C115" s="84"/>
      <c r="D115" s="84"/>
      <c r="E115" s="84"/>
      <c r="F115" s="84"/>
      <c r="G115" s="84"/>
      <c r="H115" s="84"/>
      <c r="I115" s="84"/>
      <c r="J115" s="84"/>
      <c r="K115" s="84"/>
      <c r="L115" s="89"/>
    </row>
    <row r="116" spans="2:12" ht="12.75">
      <c r="B116" s="84"/>
      <c r="C116" s="84"/>
      <c r="D116" s="84"/>
      <c r="E116" s="84"/>
      <c r="F116" s="84"/>
      <c r="G116" s="84"/>
      <c r="H116" s="84"/>
      <c r="I116" s="84"/>
      <c r="J116" s="84"/>
      <c r="K116" s="84"/>
      <c r="L116" s="89"/>
    </row>
    <row r="117" spans="2:12" ht="12.75">
      <c r="B117" s="84"/>
      <c r="C117" s="84"/>
      <c r="D117" s="84"/>
      <c r="E117" s="84"/>
      <c r="F117" s="84"/>
      <c r="G117" s="84"/>
      <c r="H117" s="84"/>
      <c r="I117" s="84"/>
      <c r="J117" s="84"/>
      <c r="K117" s="84"/>
      <c r="L117" s="89"/>
    </row>
    <row r="118" spans="2:12" ht="12.75">
      <c r="B118" s="84"/>
      <c r="C118" s="84"/>
      <c r="D118" s="84"/>
      <c r="E118" s="84"/>
      <c r="F118" s="84"/>
      <c r="G118" s="84"/>
      <c r="H118" s="84"/>
      <c r="I118" s="84"/>
      <c r="J118" s="84"/>
      <c r="K118" s="84"/>
      <c r="L118" s="89"/>
    </row>
    <row r="119" spans="2:12" ht="12.75">
      <c r="B119" s="84"/>
      <c r="C119" s="84"/>
      <c r="D119" s="84"/>
      <c r="E119" s="84"/>
      <c r="F119" s="84"/>
      <c r="G119" s="84"/>
      <c r="H119" s="84"/>
      <c r="I119" s="84"/>
      <c r="J119" s="84"/>
      <c r="K119" s="84"/>
      <c r="L119" s="89"/>
    </row>
    <row r="120" spans="2:12" ht="12.75">
      <c r="B120" s="84"/>
      <c r="C120" s="84"/>
      <c r="D120" s="84"/>
      <c r="E120" s="84"/>
      <c r="F120" s="84"/>
      <c r="G120" s="84"/>
      <c r="H120" s="84"/>
      <c r="I120" s="84"/>
      <c r="J120" s="84"/>
      <c r="K120" s="84"/>
      <c r="L120" s="89"/>
    </row>
    <row r="121" spans="2:12" ht="12.75">
      <c r="B121" s="84"/>
      <c r="C121" s="84"/>
      <c r="D121" s="84"/>
      <c r="E121" s="84"/>
      <c r="F121" s="84"/>
      <c r="G121" s="84"/>
      <c r="H121" s="84"/>
      <c r="I121" s="84"/>
      <c r="J121" s="84"/>
      <c r="K121" s="84"/>
      <c r="L121" s="89"/>
    </row>
    <row r="122" spans="2:12" ht="12.75">
      <c r="B122" s="84"/>
      <c r="C122" s="84"/>
      <c r="D122" s="84"/>
      <c r="E122" s="84"/>
      <c r="F122" s="84"/>
      <c r="G122" s="84"/>
      <c r="H122" s="84"/>
      <c r="I122" s="84"/>
      <c r="J122" s="84"/>
      <c r="K122" s="84"/>
      <c r="L122" s="89"/>
    </row>
    <row r="123" spans="2:12" ht="12.75">
      <c r="B123" s="84"/>
      <c r="C123" s="84"/>
      <c r="D123" s="84"/>
      <c r="E123" s="84"/>
      <c r="F123" s="84"/>
      <c r="G123" s="84"/>
      <c r="H123" s="84"/>
      <c r="I123" s="84"/>
      <c r="J123" s="84"/>
      <c r="K123" s="84"/>
      <c r="L123" s="89"/>
    </row>
  </sheetData>
  <sheetProtection sheet="1" objects="1" scenarios="1" formatCells="0" formatColumns="0" formatRows="0" insertColumns="0" insertRows="0"/>
  <mergeCells count="82">
    <mergeCell ref="D81:I81"/>
    <mergeCell ref="B46:L46"/>
    <mergeCell ref="B60:L60"/>
    <mergeCell ref="B52:L52"/>
    <mergeCell ref="C53:L53"/>
    <mergeCell ref="B73:L73"/>
    <mergeCell ref="B32:L32"/>
    <mergeCell ref="C28:L28"/>
    <mergeCell ref="C29:L29"/>
    <mergeCell ref="E62:H69"/>
    <mergeCell ref="B23:L23"/>
    <mergeCell ref="C54:L54"/>
    <mergeCell ref="B39:L39"/>
    <mergeCell ref="B31:L31"/>
    <mergeCell ref="E105:L105"/>
    <mergeCell ref="E101:L101"/>
    <mergeCell ref="C102:D102"/>
    <mergeCell ref="E102:L102"/>
    <mergeCell ref="C103:D103"/>
    <mergeCell ref="E103:L103"/>
    <mergeCell ref="C101:D101"/>
    <mergeCell ref="C104:D104"/>
    <mergeCell ref="E104:L104"/>
    <mergeCell ref="B111:L111"/>
    <mergeCell ref="B77:L77"/>
    <mergeCell ref="B98:L98"/>
    <mergeCell ref="B99:L99"/>
    <mergeCell ref="B93:L93"/>
    <mergeCell ref="D79:I79"/>
    <mergeCell ref="B108:L108"/>
    <mergeCell ref="C100:D100"/>
    <mergeCell ref="E100:L100"/>
    <mergeCell ref="B95:L95"/>
    <mergeCell ref="B6:L6"/>
    <mergeCell ref="B40:L40"/>
    <mergeCell ref="B7:L7"/>
    <mergeCell ref="B8:L8"/>
    <mergeCell ref="B12:L12"/>
    <mergeCell ref="B38:L38"/>
    <mergeCell ref="B9:L9"/>
    <mergeCell ref="B11:L11"/>
    <mergeCell ref="B33:L33"/>
    <mergeCell ref="B10:L10"/>
    <mergeCell ref="B3:J3"/>
    <mergeCell ref="B71:L71"/>
    <mergeCell ref="B5:L5"/>
    <mergeCell ref="B19:L19"/>
    <mergeCell ref="B16:L16"/>
    <mergeCell ref="B20:L20"/>
    <mergeCell ref="B30:L30"/>
    <mergeCell ref="B41:L41"/>
    <mergeCell ref="B21:L21"/>
    <mergeCell ref="B43:L43"/>
    <mergeCell ref="B4:L4"/>
    <mergeCell ref="B97:L97"/>
    <mergeCell ref="D83:I83"/>
    <mergeCell ref="C57:L57"/>
    <mergeCell ref="D80:I80"/>
    <mergeCell ref="B50:L50"/>
    <mergeCell ref="B49:L49"/>
    <mergeCell ref="C56:L56"/>
    <mergeCell ref="B59:L59"/>
    <mergeCell ref="B44:L44"/>
    <mergeCell ref="B14:L14"/>
    <mergeCell ref="B15:L15"/>
    <mergeCell ref="B18:L18"/>
    <mergeCell ref="B13:L13"/>
    <mergeCell ref="B27:L27"/>
    <mergeCell ref="B25:L25"/>
    <mergeCell ref="B26:L26"/>
    <mergeCell ref="B22:L22"/>
    <mergeCell ref="B17:L17"/>
    <mergeCell ref="B94:L94"/>
    <mergeCell ref="B75:L75"/>
    <mergeCell ref="B35:L35"/>
    <mergeCell ref="B72:L72"/>
    <mergeCell ref="B36:L36"/>
    <mergeCell ref="B37:L37"/>
    <mergeCell ref="B47:L47"/>
    <mergeCell ref="C58:L58"/>
    <mergeCell ref="C55:L55"/>
    <mergeCell ref="B74:L74"/>
  </mergeCells>
  <hyperlinks>
    <hyperlink ref="B8:K8" r:id="rId1" display="http://ec.europa.eu/clima/documentation/ets/docs/decision_benchmarking_15_dec_en.pdf. "/>
    <hyperlink ref="B13" r:id="rId2" display="https://eur-lex.europa.eu/eli/reg/2012/601"/>
    <hyperlink ref="D79" r:id="rId3" display="http://eur-lex.europa.eu/en/index.htm "/>
    <hyperlink ref="D83" r:id="rId4" display="http://ec.europa.eu/clima/policies/ets/monitoring/index_en.htm"/>
    <hyperlink ref="D80" r:id="rId5" display="http://ec.europa.eu/clima/policies/ets/index_en.htm"/>
    <hyperlink ref="D81" r:id="rId6" display="http://ec.europa.eu/clima/policies/transport/aviation/index_en.htm"/>
    <hyperlink ref="B13:L13" r:id="rId7" display="https://eur-lex.europa.eu/eli/reg/2012/601"/>
    <hyperlink ref="B22" r:id="rId8" display="https://www.icao.int/environmental-protection/CORSIA/Pages/default.aspx"/>
    <hyperlink ref="B32" r:id="rId9" display="https://ec.europa.eu/clima/sites/clima/files/ets/monitoring/docs/gd2_guidance_aircraft_en.pdf"/>
    <hyperlink ref="B8" r:id="rId10" display="https://eur-lex.europa.eu/legal-content/EN/TXT/?uri=CELEX:02003L0087-20180408"/>
    <hyperlink ref="B16" r:id="rId11" display="http://data.europa.eu/eli/reg_impl/2018/2066/oj"/>
    <hyperlink ref="B11" r:id="rId12" display="https://eur-lex.europa.eu/eli/reg_del/2019/1603/oj"/>
    <hyperlink ref="B47:L47" r:id="rId13" display="https://ec.europa.eu/clima/policies/ets/monitoring_en#tab-0-1"/>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4"/>
  <headerFooter alignWithMargins="0">
    <oddHeader>&amp;L&amp;F, &amp;A&amp;R&amp;D, &amp;T</oddHeader>
    <oddFooter>&amp;C&amp;P / &amp;N</oddFooter>
  </headerFooter>
  <rowBreaks count="1" manualBreakCount="1">
    <brk id="84" max="12" man="1"/>
  </rowBreaks>
</worksheet>
</file>

<file path=xl/worksheets/sheet3.xml><?xml version="1.0" encoding="utf-8"?>
<worksheet xmlns="http://schemas.openxmlformats.org/spreadsheetml/2006/main" xmlns:r="http://schemas.openxmlformats.org/officeDocument/2006/relationships">
  <sheetPr>
    <pageSetUpPr fitToPage="1"/>
  </sheetPr>
  <dimension ref="A2:M40"/>
  <sheetViews>
    <sheetView zoomScale="130" zoomScaleNormal="130" zoomScalePageLayoutView="0" workbookViewId="0" topLeftCell="A1">
      <selection activeCell="A1" sqref="A1"/>
    </sheetView>
  </sheetViews>
  <sheetFormatPr defaultColWidth="9.140625" defaultRowHeight="12.75"/>
  <cols>
    <col min="1" max="1" width="2.7109375" style="29" customWidth="1"/>
    <col min="2" max="3" width="4.7109375" style="29" customWidth="1"/>
    <col min="4" max="13" width="12.7109375" style="29" customWidth="1"/>
    <col min="14" max="14" width="6.7109375" style="29" customWidth="1"/>
    <col min="15" max="16384" width="9.140625" style="29" customWidth="1"/>
  </cols>
  <sheetData>
    <row r="2" spans="2:13" ht="25.5" customHeight="1">
      <c r="B2" s="548" t="str">
        <f>Translations!$B$88</f>
        <v>A. Monitoring Plan versions</v>
      </c>
      <c r="C2" s="548"/>
      <c r="D2" s="548"/>
      <c r="E2" s="548"/>
      <c r="F2" s="548"/>
      <c r="G2" s="548"/>
      <c r="H2" s="548"/>
      <c r="I2" s="548"/>
      <c r="J2" s="548"/>
      <c r="K2" s="548"/>
      <c r="L2" s="548"/>
      <c r="M2" s="548"/>
    </row>
    <row r="4" spans="2:13" ht="15.75" customHeight="1">
      <c r="B4" s="30">
        <v>1</v>
      </c>
      <c r="C4" s="549" t="str">
        <f>Translations!$B$89</f>
        <v>List of monitoring plan versions</v>
      </c>
      <c r="D4" s="549"/>
      <c r="E4" s="549"/>
      <c r="F4" s="549"/>
      <c r="G4" s="549"/>
      <c r="H4" s="549"/>
      <c r="I4" s="549"/>
      <c r="J4" s="549"/>
      <c r="K4" s="549"/>
      <c r="L4" s="549"/>
      <c r="M4" s="549"/>
    </row>
    <row r="6" spans="3:13" ht="12.75">
      <c r="C6" s="550" t="str">
        <f>Translations!$B$90</f>
        <v>This sheet is used for tracking the actual version of the monitoring plan. Each version of the monitoring plan should have a unique version number, and a reference date.</v>
      </c>
      <c r="D6" s="551"/>
      <c r="E6" s="551"/>
      <c r="F6" s="551"/>
      <c r="G6" s="551"/>
      <c r="H6" s="551"/>
      <c r="I6" s="551"/>
      <c r="J6" s="551"/>
      <c r="K6" s="551"/>
      <c r="L6" s="551"/>
      <c r="M6" s="551"/>
    </row>
    <row r="7" spans="3:13" ht="25.5" customHeight="1">
      <c r="C7" s="550"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551"/>
      <c r="E7" s="551"/>
      <c r="F7" s="551"/>
      <c r="G7" s="551"/>
      <c r="H7" s="551"/>
      <c r="I7" s="551"/>
      <c r="J7" s="551"/>
      <c r="K7" s="551"/>
      <c r="L7" s="551"/>
      <c r="M7" s="551"/>
    </row>
    <row r="8" spans="3:13" ht="25.5" customHeight="1">
      <c r="C8" s="550" t="str">
        <f>Translations!$B$92</f>
        <v>The status of the monitoring plan at the reference date should be described in the "status" column. Possible status types include "submitted to the competent authority (CA)", "approved by the CA", "working draft" etc.</v>
      </c>
      <c r="D8" s="551"/>
      <c r="E8" s="551"/>
      <c r="F8" s="551"/>
      <c r="G8" s="551"/>
      <c r="H8" s="551"/>
      <c r="I8" s="551"/>
      <c r="J8" s="551"/>
      <c r="K8" s="551"/>
      <c r="L8" s="551"/>
      <c r="M8" s="551"/>
    </row>
    <row r="9" spans="3:13" ht="38.25" customHeight="1">
      <c r="C9" s="550"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551"/>
      <c r="E9" s="551"/>
      <c r="F9" s="551"/>
      <c r="G9" s="551"/>
      <c r="H9" s="551"/>
      <c r="I9" s="551"/>
      <c r="J9" s="551"/>
      <c r="K9" s="551"/>
      <c r="L9" s="551"/>
      <c r="M9" s="551"/>
    </row>
    <row r="10" spans="4:13" ht="4.5" customHeight="1">
      <c r="D10" s="31"/>
      <c r="E10" s="31"/>
      <c r="F10" s="31"/>
      <c r="G10" s="31"/>
      <c r="H10" s="31"/>
      <c r="I10" s="31"/>
      <c r="J10" s="31"/>
      <c r="K10" s="31"/>
      <c r="L10" s="31"/>
      <c r="M10" s="32"/>
    </row>
    <row r="11" spans="4:13" s="33" customFormat="1" ht="27" customHeight="1">
      <c r="D11" s="34" t="str">
        <f>Translations!$B$94</f>
        <v>Version No</v>
      </c>
      <c r="E11" s="34" t="str">
        <f>Translations!$B$95</f>
        <v>Reference date</v>
      </c>
      <c r="F11" s="35" t="str">
        <f>Translations!$B$96</f>
        <v>Status at reference date</v>
      </c>
      <c r="G11" s="544" t="str">
        <f>Translations!$B$97</f>
        <v>Chapters where modifications have been made. 
Brief explanation of changes</v>
      </c>
      <c r="H11" s="545"/>
      <c r="I11" s="545"/>
      <c r="J11" s="545"/>
      <c r="K11" s="545"/>
      <c r="L11" s="546"/>
      <c r="M11" s="547"/>
    </row>
    <row r="12" spans="4:13" ht="12.75">
      <c r="D12" s="36">
        <v>1</v>
      </c>
      <c r="E12" s="37"/>
      <c r="F12" s="38"/>
      <c r="G12" s="538"/>
      <c r="H12" s="539"/>
      <c r="I12" s="539"/>
      <c r="J12" s="539"/>
      <c r="K12" s="539"/>
      <c r="L12" s="539"/>
      <c r="M12" s="540"/>
    </row>
    <row r="13" spans="4:13" ht="12.75">
      <c r="D13" s="36">
        <v>2</v>
      </c>
      <c r="E13" s="37"/>
      <c r="F13" s="38"/>
      <c r="G13" s="538"/>
      <c r="H13" s="539"/>
      <c r="I13" s="539"/>
      <c r="J13" s="539"/>
      <c r="K13" s="539"/>
      <c r="L13" s="539"/>
      <c r="M13" s="540"/>
    </row>
    <row r="14" spans="4:13" ht="12.75">
      <c r="D14" s="36"/>
      <c r="E14" s="37"/>
      <c r="F14" s="38"/>
      <c r="G14" s="538"/>
      <c r="H14" s="539"/>
      <c r="I14" s="539"/>
      <c r="J14" s="539"/>
      <c r="K14" s="539"/>
      <c r="L14" s="539"/>
      <c r="M14" s="540"/>
    </row>
    <row r="15" spans="4:13" ht="12.75">
      <c r="D15" s="36"/>
      <c r="E15" s="37"/>
      <c r="F15" s="38"/>
      <c r="G15" s="538"/>
      <c r="H15" s="539"/>
      <c r="I15" s="539"/>
      <c r="J15" s="539"/>
      <c r="K15" s="539"/>
      <c r="L15" s="539"/>
      <c r="M15" s="540"/>
    </row>
    <row r="16" spans="4:13" ht="12.75">
      <c r="D16" s="36"/>
      <c r="E16" s="37"/>
      <c r="F16" s="38"/>
      <c r="G16" s="538"/>
      <c r="H16" s="539"/>
      <c r="I16" s="539"/>
      <c r="J16" s="539"/>
      <c r="K16" s="539"/>
      <c r="L16" s="539"/>
      <c r="M16" s="540"/>
    </row>
    <row r="17" spans="4:13" ht="12.75">
      <c r="D17" s="36"/>
      <c r="E17" s="37"/>
      <c r="F17" s="38"/>
      <c r="G17" s="538"/>
      <c r="H17" s="539"/>
      <c r="I17" s="539"/>
      <c r="J17" s="539"/>
      <c r="K17" s="539"/>
      <c r="L17" s="539"/>
      <c r="M17" s="540"/>
    </row>
    <row r="18" spans="4:13" ht="12.75">
      <c r="D18" s="36"/>
      <c r="E18" s="37"/>
      <c r="F18" s="38"/>
      <c r="G18" s="538"/>
      <c r="H18" s="539"/>
      <c r="I18" s="539"/>
      <c r="J18" s="539"/>
      <c r="K18" s="539"/>
      <c r="L18" s="539"/>
      <c r="M18" s="540"/>
    </row>
    <row r="19" spans="4:13" ht="12.75">
      <c r="D19" s="36"/>
      <c r="E19" s="37"/>
      <c r="F19" s="38"/>
      <c r="G19" s="538"/>
      <c r="H19" s="539"/>
      <c r="I19" s="539"/>
      <c r="J19" s="539"/>
      <c r="K19" s="539"/>
      <c r="L19" s="539"/>
      <c r="M19" s="540"/>
    </row>
    <row r="20" spans="4:13" ht="12.75">
      <c r="D20" s="36"/>
      <c r="E20" s="37"/>
      <c r="F20" s="38"/>
      <c r="G20" s="538"/>
      <c r="H20" s="539"/>
      <c r="I20" s="539"/>
      <c r="J20" s="539"/>
      <c r="K20" s="539"/>
      <c r="L20" s="539"/>
      <c r="M20" s="540"/>
    </row>
    <row r="21" spans="4:13" ht="12.75">
      <c r="D21" s="36"/>
      <c r="E21" s="37"/>
      <c r="F21" s="38"/>
      <c r="G21" s="538"/>
      <c r="H21" s="539"/>
      <c r="I21" s="539"/>
      <c r="J21" s="539"/>
      <c r="K21" s="539"/>
      <c r="L21" s="539"/>
      <c r="M21" s="540"/>
    </row>
    <row r="22" spans="4:13" ht="12.75">
      <c r="D22" s="36"/>
      <c r="E22" s="37"/>
      <c r="F22" s="38"/>
      <c r="G22" s="538"/>
      <c r="H22" s="539"/>
      <c r="I22" s="539"/>
      <c r="J22" s="539"/>
      <c r="K22" s="539"/>
      <c r="L22" s="539"/>
      <c r="M22" s="540"/>
    </row>
    <row r="23" spans="4:13" ht="12.75">
      <c r="D23" s="36"/>
      <c r="E23" s="37"/>
      <c r="F23" s="38"/>
      <c r="G23" s="538"/>
      <c r="H23" s="539"/>
      <c r="I23" s="539"/>
      <c r="J23" s="539"/>
      <c r="K23" s="539"/>
      <c r="L23" s="539"/>
      <c r="M23" s="540"/>
    </row>
    <row r="24" spans="4:13" ht="12.75">
      <c r="D24" s="36"/>
      <c r="E24" s="37"/>
      <c r="F24" s="38"/>
      <c r="G24" s="538"/>
      <c r="H24" s="539"/>
      <c r="I24" s="539"/>
      <c r="J24" s="539"/>
      <c r="K24" s="539"/>
      <c r="L24" s="539"/>
      <c r="M24" s="540"/>
    </row>
    <row r="25" spans="4:13" ht="12.75">
      <c r="D25" s="36"/>
      <c r="E25" s="37"/>
      <c r="F25" s="38"/>
      <c r="G25" s="538"/>
      <c r="H25" s="539"/>
      <c r="I25" s="539"/>
      <c r="J25" s="539"/>
      <c r="K25" s="539"/>
      <c r="L25" s="539"/>
      <c r="M25" s="540"/>
    </row>
    <row r="26" spans="4:13" ht="12.75">
      <c r="D26" s="36"/>
      <c r="E26" s="37"/>
      <c r="F26" s="38"/>
      <c r="G26" s="538"/>
      <c r="H26" s="539"/>
      <c r="I26" s="539"/>
      <c r="J26" s="539"/>
      <c r="K26" s="539"/>
      <c r="L26" s="539"/>
      <c r="M26" s="540"/>
    </row>
    <row r="27" spans="4:13" ht="12.75">
      <c r="D27" s="36"/>
      <c r="E27" s="37"/>
      <c r="F27" s="38"/>
      <c r="G27" s="538"/>
      <c r="H27" s="539"/>
      <c r="I27" s="539"/>
      <c r="J27" s="539"/>
      <c r="K27" s="539"/>
      <c r="L27" s="539"/>
      <c r="M27" s="540"/>
    </row>
    <row r="28" spans="4:13" ht="12.75">
      <c r="D28" s="36"/>
      <c r="E28" s="37"/>
      <c r="F28" s="38"/>
      <c r="G28" s="538"/>
      <c r="H28" s="539"/>
      <c r="I28" s="539"/>
      <c r="J28" s="539"/>
      <c r="K28" s="539"/>
      <c r="L28" s="539"/>
      <c r="M28" s="540"/>
    </row>
    <row r="29" spans="4:13" ht="12.75">
      <c r="D29" s="36"/>
      <c r="E29" s="37"/>
      <c r="F29" s="38"/>
      <c r="G29" s="538"/>
      <c r="H29" s="539"/>
      <c r="I29" s="539"/>
      <c r="J29" s="539"/>
      <c r="K29" s="539"/>
      <c r="L29" s="539"/>
      <c r="M29" s="540"/>
    </row>
    <row r="30" spans="4:13" ht="12.75">
      <c r="D30" s="36"/>
      <c r="E30" s="37"/>
      <c r="F30" s="38"/>
      <c r="G30" s="538"/>
      <c r="H30" s="539"/>
      <c r="I30" s="539"/>
      <c r="J30" s="539"/>
      <c r="K30" s="539"/>
      <c r="L30" s="539"/>
      <c r="M30" s="540"/>
    </row>
    <row r="31" spans="4:13" ht="12.75">
      <c r="D31" s="36"/>
      <c r="E31" s="37"/>
      <c r="F31" s="38"/>
      <c r="G31" s="538"/>
      <c r="H31" s="539"/>
      <c r="I31" s="539"/>
      <c r="J31" s="539"/>
      <c r="K31" s="539"/>
      <c r="L31" s="539"/>
      <c r="M31" s="540"/>
    </row>
    <row r="32" spans="4:13" ht="12.75">
      <c r="D32" s="36"/>
      <c r="E32" s="37"/>
      <c r="F32" s="38"/>
      <c r="G32" s="538"/>
      <c r="H32" s="539"/>
      <c r="I32" s="539"/>
      <c r="J32" s="539"/>
      <c r="K32" s="539"/>
      <c r="L32" s="539"/>
      <c r="M32" s="540"/>
    </row>
    <row r="33" spans="4:13" ht="12.75">
      <c r="D33" s="36"/>
      <c r="E33" s="37"/>
      <c r="F33" s="38"/>
      <c r="G33" s="538"/>
      <c r="H33" s="539"/>
      <c r="I33" s="539"/>
      <c r="J33" s="539"/>
      <c r="K33" s="539"/>
      <c r="L33" s="539"/>
      <c r="M33" s="540"/>
    </row>
    <row r="34" spans="4:13" ht="12.75">
      <c r="D34" s="36"/>
      <c r="E34" s="37"/>
      <c r="F34" s="38"/>
      <c r="G34" s="538"/>
      <c r="H34" s="539"/>
      <c r="I34" s="539"/>
      <c r="J34" s="539"/>
      <c r="K34" s="539"/>
      <c r="L34" s="539"/>
      <c r="M34" s="540"/>
    </row>
    <row r="35" spans="4:13" ht="12.75">
      <c r="D35" s="36"/>
      <c r="E35" s="37"/>
      <c r="F35" s="38"/>
      <c r="G35" s="538"/>
      <c r="H35" s="539"/>
      <c r="I35" s="539"/>
      <c r="J35" s="539"/>
      <c r="K35" s="539"/>
      <c r="L35" s="539"/>
      <c r="M35" s="540"/>
    </row>
    <row r="36" spans="4:13" ht="12.75">
      <c r="D36" s="36"/>
      <c r="E36" s="37"/>
      <c r="F36" s="38"/>
      <c r="G36" s="538"/>
      <c r="H36" s="539"/>
      <c r="I36" s="539"/>
      <c r="J36" s="539"/>
      <c r="K36" s="539"/>
      <c r="L36" s="539"/>
      <c r="M36" s="540"/>
    </row>
    <row r="37" spans="2:13" ht="12.75">
      <c r="B37" s="39"/>
      <c r="C37" s="40"/>
      <c r="D37" s="40"/>
      <c r="E37" s="40"/>
      <c r="F37" s="40"/>
      <c r="G37" s="40"/>
      <c r="H37" s="40"/>
      <c r="I37" s="40"/>
      <c r="J37" s="40"/>
      <c r="K37" s="40"/>
      <c r="L37" s="40"/>
      <c r="M37" s="40"/>
    </row>
    <row r="38" spans="2:13" ht="12.75">
      <c r="B38" s="39"/>
      <c r="C38" s="541" t="str">
        <f>Translations!$B$98</f>
        <v>Please add more lines if necessary</v>
      </c>
      <c r="D38" s="542"/>
      <c r="E38" s="542"/>
      <c r="F38" s="542"/>
      <c r="G38" s="542"/>
      <c r="H38" s="542"/>
      <c r="I38" s="542"/>
      <c r="J38" s="542"/>
      <c r="K38" s="542"/>
      <c r="L38" s="542"/>
      <c r="M38" s="542"/>
    </row>
    <row r="39" spans="1:13" ht="12.75">
      <c r="A39" s="39"/>
      <c r="B39" s="39"/>
      <c r="C39" s="40"/>
      <c r="D39" s="40"/>
      <c r="E39" s="40"/>
      <c r="F39" s="40"/>
      <c r="G39" s="40"/>
      <c r="H39" s="40"/>
      <c r="I39" s="40"/>
      <c r="J39" s="40"/>
      <c r="K39" s="40"/>
      <c r="L39" s="40"/>
      <c r="M39" s="40"/>
    </row>
    <row r="40" spans="5:11" ht="12.75">
      <c r="E40" s="543" t="s">
        <v>865</v>
      </c>
      <c r="F40" s="543"/>
      <c r="G40" s="543"/>
      <c r="H40" s="543"/>
      <c r="I40" s="543"/>
      <c r="J40" s="543"/>
      <c r="K40" s="543"/>
    </row>
  </sheetData>
  <sheetProtection sheet="1" objects="1" scenarios="1" formatCells="0" formatColumns="0" formatRows="0" insertColumns="0" insertRows="0"/>
  <mergeCells count="34">
    <mergeCell ref="G20:M20"/>
    <mergeCell ref="G11:M11"/>
    <mergeCell ref="G12:M12"/>
    <mergeCell ref="G13:M13"/>
    <mergeCell ref="B2:M2"/>
    <mergeCell ref="C4:M4"/>
    <mergeCell ref="C6:M6"/>
    <mergeCell ref="C7:M7"/>
    <mergeCell ref="C8:M8"/>
    <mergeCell ref="C9:M9"/>
    <mergeCell ref="G14:M14"/>
    <mergeCell ref="G15:M15"/>
    <mergeCell ref="G16:M16"/>
    <mergeCell ref="G17:M17"/>
    <mergeCell ref="G18:M18"/>
    <mergeCell ref="G19:M19"/>
    <mergeCell ref="G21:M21"/>
    <mergeCell ref="G22:M22"/>
    <mergeCell ref="G23:M23"/>
    <mergeCell ref="G24:M24"/>
    <mergeCell ref="G25:M25"/>
    <mergeCell ref="G29:M29"/>
    <mergeCell ref="G26:M26"/>
    <mergeCell ref="G27:M27"/>
    <mergeCell ref="G28:M28"/>
    <mergeCell ref="G33:M33"/>
    <mergeCell ref="G34:M34"/>
    <mergeCell ref="G36:M36"/>
    <mergeCell ref="C38:M38"/>
    <mergeCell ref="E40:K40"/>
    <mergeCell ref="G30:M30"/>
    <mergeCell ref="G31:M31"/>
    <mergeCell ref="G32:M32"/>
    <mergeCell ref="G35:M35"/>
  </mergeCells>
  <dataValidations count="1">
    <dataValidation type="list" allowBlank="1" showInputMessage="1" showErrorMessage="1" sqref="F12:F36">
      <formula1>Euconst_MPReferenceDateTypes</formula1>
    </dataValidation>
  </dataValidations>
  <hyperlinks>
    <hyperlink ref="E40:K40" location="JUMP_2_Identification"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67"/>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28125" style="92" hidden="1" customWidth="1"/>
    <col min="2" max="2" width="3.28125" style="17" customWidth="1"/>
    <col min="3" max="3" width="4.140625" style="17" customWidth="1"/>
    <col min="4" max="11" width="12.7109375" style="17" customWidth="1"/>
    <col min="12" max="12" width="4.7109375" style="17" customWidth="1"/>
    <col min="13" max="13" width="9.140625" style="92" hidden="1" customWidth="1"/>
    <col min="14" max="14" width="4.7109375" style="17" customWidth="1"/>
    <col min="15" max="16384" width="9.140625" style="17" customWidth="1"/>
  </cols>
  <sheetData>
    <row r="1" spans="1:13" s="92" customFormat="1" ht="12.75" hidden="1">
      <c r="A1" s="201" t="s">
        <v>1011</v>
      </c>
      <c r="M1" s="201" t="s">
        <v>1011</v>
      </c>
    </row>
    <row r="2" spans="3:7" ht="12.75">
      <c r="C2" s="90"/>
      <c r="D2" s="60"/>
      <c r="E2" s="60"/>
      <c r="F2" s="91"/>
      <c r="G2" s="91"/>
    </row>
    <row r="3" spans="3:13" ht="19.5" customHeight="1">
      <c r="C3" s="484" t="str">
        <f>Translations!$B$99</f>
        <v>IDENTIFICATION OF THE AIRCRAFT OPERATOR AND DESCRIPTION OF ACTIVITIES</v>
      </c>
      <c r="D3" s="484"/>
      <c r="E3" s="484"/>
      <c r="F3" s="484"/>
      <c r="G3" s="484"/>
      <c r="H3" s="484"/>
      <c r="I3" s="484"/>
      <c r="J3" s="484"/>
      <c r="K3" s="484"/>
      <c r="M3" s="93" t="s">
        <v>210</v>
      </c>
    </row>
    <row r="5" spans="3:11" ht="15">
      <c r="C5" s="94">
        <v>2</v>
      </c>
      <c r="D5" s="95" t="str">
        <f>Translations!$B$100</f>
        <v>Identification of Aircraft Operator</v>
      </c>
      <c r="E5" s="95"/>
      <c r="F5" s="95"/>
      <c r="G5" s="95"/>
      <c r="H5" s="95"/>
      <c r="I5" s="95"/>
      <c r="J5" s="95"/>
      <c r="K5" s="95"/>
    </row>
    <row r="7" spans="3:11" ht="12.75">
      <c r="C7" s="96" t="s">
        <v>258</v>
      </c>
      <c r="D7" s="587" t="str">
        <f>Translations!$B$101</f>
        <v>Please enter the name of the aircraft operator:</v>
      </c>
      <c r="E7" s="587"/>
      <c r="F7" s="587"/>
      <c r="G7" s="587"/>
      <c r="H7" s="97"/>
      <c r="I7" s="586"/>
      <c r="J7" s="557"/>
      <c r="K7" s="558"/>
    </row>
    <row r="8" spans="2:11" ht="12.75" customHeight="1">
      <c r="B8" s="63" t="str">
        <f>Translations!$B$102</f>
        <v>
</v>
      </c>
      <c r="C8" s="98"/>
      <c r="D8" s="552" t="str">
        <f>Translations!$B$103</f>
        <v>This name should be the legal entity carrying out the aviation activities defined in Annex I of the EU ETS Directive</v>
      </c>
      <c r="E8" s="552"/>
      <c r="F8" s="552"/>
      <c r="G8" s="552"/>
      <c r="H8" s="552"/>
      <c r="I8" s="476"/>
      <c r="J8" s="476"/>
      <c r="K8" s="476"/>
    </row>
    <row r="9" spans="2:11" ht="4.5" customHeight="1">
      <c r="B9" s="63"/>
      <c r="C9" s="98"/>
      <c r="D9" s="99"/>
      <c r="E9" s="99"/>
      <c r="F9" s="99"/>
      <c r="G9" s="99"/>
      <c r="H9" s="99"/>
      <c r="I9" s="4"/>
      <c r="J9" s="4"/>
      <c r="K9" s="4"/>
    </row>
    <row r="10" spans="2:11" ht="12.75" customHeight="1">
      <c r="B10" s="63" t="str">
        <f>Translations!$B$102</f>
        <v>
</v>
      </c>
      <c r="C10" s="100" t="s">
        <v>261</v>
      </c>
      <c r="D10" s="492" t="str">
        <f>Translations!$B$104</f>
        <v>Unique Identifier as stated in the Commission's list of aircraft operators:</v>
      </c>
      <c r="E10" s="492"/>
      <c r="F10" s="492"/>
      <c r="G10" s="492"/>
      <c r="H10" s="492"/>
      <c r="I10" s="492"/>
      <c r="J10" s="492"/>
      <c r="K10" s="492"/>
    </row>
    <row r="11" spans="4:11" ht="38.25" customHeight="1">
      <c r="D11" s="552" t="str">
        <f>Translations!$B$883</f>
        <v>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v>
      </c>
      <c r="E11" s="554"/>
      <c r="F11" s="554"/>
      <c r="G11" s="554"/>
      <c r="H11" s="554"/>
      <c r="I11" s="554"/>
      <c r="J11" s="554"/>
      <c r="K11" s="554"/>
    </row>
    <row r="12" spans="2:11" ht="12.75" customHeight="1">
      <c r="B12" s="63" t="str">
        <f>Translations!$B$102</f>
        <v>
</v>
      </c>
      <c r="C12" s="98"/>
      <c r="D12" s="552"/>
      <c r="E12" s="552"/>
      <c r="F12" s="552"/>
      <c r="G12" s="552"/>
      <c r="H12" s="552"/>
      <c r="I12" s="588"/>
      <c r="J12" s="584"/>
      <c r="K12" s="585"/>
    </row>
    <row r="14" spans="3:13" ht="12.75" customHeight="1">
      <c r="C14" s="101" t="s">
        <v>299</v>
      </c>
      <c r="D14" s="492" t="str">
        <f>Translations!$B$106</f>
        <v>Please choose the primary monitoring plan:</v>
      </c>
      <c r="E14" s="492"/>
      <c r="F14" s="492"/>
      <c r="G14" s="492"/>
      <c r="H14" s="492"/>
      <c r="I14" s="592"/>
      <c r="J14" s="593"/>
      <c r="K14" s="594"/>
      <c r="M14" s="102">
        <f>IF(ISBLANK(I14),"",MATCH(I14,SelectPrimaryInfoSource,0))</f>
      </c>
    </row>
    <row r="15" spans="4:11" ht="53.25" customHeight="1">
      <c r="D15" s="552" t="str">
        <f>Translations!$B$107</f>
        <v>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v>
      </c>
      <c r="E15" s="554"/>
      <c r="F15" s="554"/>
      <c r="G15" s="554"/>
      <c r="H15" s="554"/>
      <c r="I15" s="554"/>
      <c r="J15" s="554"/>
      <c r="K15" s="554"/>
    </row>
    <row r="16" spans="3:13" ht="12.75" customHeight="1">
      <c r="C16" s="101" t="s">
        <v>263</v>
      </c>
      <c r="D16" s="492" t="str">
        <f>Translations!$B$108</f>
        <v>Is this a new or an updated monitoring plan?</v>
      </c>
      <c r="E16" s="492"/>
      <c r="F16" s="492"/>
      <c r="G16" s="492"/>
      <c r="H16" s="492"/>
      <c r="I16" s="592"/>
      <c r="J16" s="593"/>
      <c r="K16" s="594"/>
      <c r="M16" s="102">
        <f>IF(ISBLANK(I16),"",MATCH(I16,NewUpdate,0))</f>
      </c>
    </row>
    <row r="17" spans="4:11" ht="24.75" customHeight="1">
      <c r="D17" s="552"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7" s="537"/>
      <c r="F17" s="537"/>
      <c r="G17" s="537"/>
      <c r="H17" s="537"/>
      <c r="I17" s="537"/>
      <c r="J17" s="537"/>
      <c r="K17" s="537"/>
    </row>
    <row r="18" spans="4:12" ht="12.75">
      <c r="D18" s="55" t="str">
        <f>Translations!$B$110</f>
        <v>Actual version number of the monitoring plan</v>
      </c>
      <c r="E18" s="56"/>
      <c r="F18" s="56"/>
      <c r="G18" s="57"/>
      <c r="I18" s="589"/>
      <c r="J18" s="590"/>
      <c r="K18" s="591"/>
      <c r="L18" s="57"/>
    </row>
    <row r="19" spans="4:12" ht="12.75" customHeight="1">
      <c r="D19" s="58" t="str">
        <f>Translations!$B$111</f>
        <v>Note: This number will also be displayed on the cover page of this file. It should be consistent with your entry in section 1.</v>
      </c>
      <c r="E19" s="59"/>
      <c r="F19" s="59"/>
      <c r="G19" s="59"/>
      <c r="H19" s="59"/>
      <c r="K19" s="59"/>
      <c r="L19" s="59"/>
    </row>
    <row r="20" spans="1:13" s="103" customFormat="1" ht="20.25" customHeight="1">
      <c r="A20" s="104"/>
      <c r="D20" s="581" t="str">
        <f>Translations!$B$112</f>
        <v>&lt;&lt;&lt; If you have selected the t-km monitoring plan under 2(c), click here to proceed to section 3a &gt;&gt;&gt;</v>
      </c>
      <c r="E20" s="581"/>
      <c r="F20" s="581"/>
      <c r="G20" s="581"/>
      <c r="H20" s="582"/>
      <c r="I20" s="582"/>
      <c r="J20" s="582"/>
      <c r="K20" s="582"/>
      <c r="M20" s="92"/>
    </row>
    <row r="21" spans="2:11" ht="26.25">
      <c r="B21" s="63" t="str">
        <f>Translations!$B$102</f>
        <v>
</v>
      </c>
      <c r="C21" s="96" t="s">
        <v>668</v>
      </c>
      <c r="D21" s="492" t="str">
        <f>Translations!$B$113</f>
        <v>If different to the name given in 2(a), please also enter the name of the aircraft operator as it appears on the Commission's list of operators:</v>
      </c>
      <c r="E21" s="492"/>
      <c r="F21" s="492"/>
      <c r="G21" s="492"/>
      <c r="H21" s="492"/>
      <c r="I21" s="492"/>
      <c r="J21" s="492"/>
      <c r="K21" s="492"/>
    </row>
    <row r="22" spans="4:11" ht="25.5" customHeight="1">
      <c r="D22" s="552" t="str">
        <f>Translations!$B$884</f>
        <v>Applicable only for aircraft operators with obligation under the EU ETS. The name of the aircraft operator on the list pursuant to Article 18a(3) of the EU ETS Directive may be different to the actual aircraft operator's name entered in 2(a) above.</v>
      </c>
      <c r="E22" s="554"/>
      <c r="F22" s="554"/>
      <c r="G22" s="554"/>
      <c r="H22" s="554"/>
      <c r="I22" s="554"/>
      <c r="J22" s="554"/>
      <c r="K22" s="554"/>
    </row>
    <row r="23" spans="2:11" ht="12.75" customHeight="1">
      <c r="B23" s="63" t="str">
        <f>Translations!$B$102</f>
        <v>
</v>
      </c>
      <c r="C23" s="98"/>
      <c r="D23" s="552"/>
      <c r="E23" s="552"/>
      <c r="F23" s="552"/>
      <c r="G23" s="552"/>
      <c r="H23" s="552"/>
      <c r="I23" s="583"/>
      <c r="J23" s="584"/>
      <c r="K23" s="585"/>
    </row>
    <row r="25" spans="2:11" ht="26.25">
      <c r="B25" s="63" t="str">
        <f>Translations!$B$102</f>
        <v>
</v>
      </c>
      <c r="C25" s="96" t="s">
        <v>186</v>
      </c>
      <c r="D25" s="492" t="str">
        <f>Translations!$B$115</f>
        <v>Please enter the unique ICAO designator used in the call sign for Air Traffic Control (ATC) purposes, where available:</v>
      </c>
      <c r="E25" s="492"/>
      <c r="F25" s="492"/>
      <c r="G25" s="492"/>
      <c r="H25" s="492"/>
      <c r="I25" s="492"/>
      <c r="J25" s="492"/>
      <c r="K25" s="492"/>
    </row>
    <row r="26" spans="3:11" ht="20.25" customHeight="1">
      <c r="C26" s="98"/>
      <c r="D26" s="552"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6" s="552"/>
      <c r="F26" s="552"/>
      <c r="G26" s="552"/>
      <c r="H26" s="552"/>
      <c r="I26" s="586"/>
      <c r="J26" s="557"/>
      <c r="K26" s="558"/>
    </row>
    <row r="27" spans="3:8" ht="31.5" customHeight="1">
      <c r="C27" s="98"/>
      <c r="D27" s="552"/>
      <c r="E27" s="552"/>
      <c r="F27" s="552"/>
      <c r="G27" s="552"/>
      <c r="H27" s="552"/>
    </row>
    <row r="28" spans="2:11" ht="26.25">
      <c r="B28" s="63" t="str">
        <f>Translations!$B$102</f>
        <v>
</v>
      </c>
      <c r="C28" s="105" t="s">
        <v>140</v>
      </c>
      <c r="D28" s="492" t="str">
        <f>Translations!$B$117</f>
        <v>Where a unique ICAO designator for ATC purposes is not available, please provide the aircraft registration markings used in the call sign for ATC purposes for the aircraft you operate.</v>
      </c>
      <c r="E28" s="492"/>
      <c r="F28" s="492"/>
      <c r="G28" s="492"/>
      <c r="H28" s="492"/>
      <c r="I28" s="492"/>
      <c r="J28" s="492"/>
      <c r="K28" s="492"/>
    </row>
    <row r="29" spans="2:11" ht="26.25" customHeight="1">
      <c r="B29" s="63" t="str">
        <f>Translations!$B$118</f>
        <v>
</v>
      </c>
      <c r="C29" s="98"/>
      <c r="D29" s="552" t="str">
        <f>Translations!$B$885</f>
        <v>If a unique ICAO designator is not available, enter the identification for ATC purposes (tail numbers) of all the aircraft you operate as used in box 7 of the flight plan. </v>
      </c>
      <c r="E29" s="552"/>
      <c r="F29" s="552"/>
      <c r="G29" s="552"/>
      <c r="H29" s="604"/>
      <c r="I29" s="501"/>
      <c r="J29" s="501"/>
      <c r="K29" s="501"/>
    </row>
    <row r="30" spans="2:10" ht="25.5" customHeight="1">
      <c r="B30" s="63"/>
      <c r="C30" s="383"/>
      <c r="E30" s="385" t="str">
        <f>Translations!$B$886</f>
        <v>No.</v>
      </c>
      <c r="F30" s="385" t="str">
        <f>Translations!$B$887</f>
        <v>Registration mark</v>
      </c>
      <c r="G30" s="385" t="str">
        <f>Translations!$B$886</f>
        <v>No.</v>
      </c>
      <c r="H30" s="385" t="str">
        <f>Translations!$B$887</f>
        <v>Registration mark</v>
      </c>
      <c r="I30" s="385" t="str">
        <f>Translations!$B$886</f>
        <v>No.</v>
      </c>
      <c r="J30" s="385" t="str">
        <f>Translations!$B$887</f>
        <v>Registration mark</v>
      </c>
    </row>
    <row r="31" spans="2:10" ht="12.75" customHeight="1">
      <c r="B31" s="63"/>
      <c r="C31" s="383"/>
      <c r="E31" s="384">
        <v>1</v>
      </c>
      <c r="F31" s="386"/>
      <c r="G31" s="384">
        <v>11</v>
      </c>
      <c r="H31" s="386"/>
      <c r="I31" s="384">
        <v>21</v>
      </c>
      <c r="J31" s="386"/>
    </row>
    <row r="32" spans="2:10" ht="12.75" customHeight="1">
      <c r="B32" s="63"/>
      <c r="C32" s="383"/>
      <c r="E32" s="384">
        <v>2</v>
      </c>
      <c r="F32" s="386"/>
      <c r="G32" s="384">
        <v>12</v>
      </c>
      <c r="H32" s="386"/>
      <c r="I32" s="384">
        <v>22</v>
      </c>
      <c r="J32" s="386"/>
    </row>
    <row r="33" spans="2:10" ht="12.75" customHeight="1">
      <c r="B33" s="63"/>
      <c r="C33" s="383"/>
      <c r="E33" s="384">
        <v>3</v>
      </c>
      <c r="F33" s="386"/>
      <c r="G33" s="384">
        <v>13</v>
      </c>
      <c r="H33" s="386"/>
      <c r="I33" s="384">
        <v>23</v>
      </c>
      <c r="J33" s="386"/>
    </row>
    <row r="34" spans="2:10" ht="12.75" customHeight="1">
      <c r="B34" s="63"/>
      <c r="C34" s="383"/>
      <c r="E34" s="384">
        <v>4</v>
      </c>
      <c r="F34" s="386"/>
      <c r="G34" s="384">
        <v>14</v>
      </c>
      <c r="H34" s="386"/>
      <c r="I34" s="384">
        <v>24</v>
      </c>
      <c r="J34" s="386"/>
    </row>
    <row r="35" spans="2:10" ht="12.75" customHeight="1">
      <c r="B35" s="63"/>
      <c r="C35" s="383"/>
      <c r="E35" s="384">
        <v>5</v>
      </c>
      <c r="F35" s="386"/>
      <c r="G35" s="384">
        <v>15</v>
      </c>
      <c r="H35" s="386"/>
      <c r="I35" s="384">
        <v>25</v>
      </c>
      <c r="J35" s="386"/>
    </row>
    <row r="36" spans="2:10" ht="12.75" customHeight="1">
      <c r="B36" s="63"/>
      <c r="C36" s="383"/>
      <c r="E36" s="384">
        <v>6</v>
      </c>
      <c r="F36" s="386"/>
      <c r="G36" s="384">
        <v>16</v>
      </c>
      <c r="H36" s="386"/>
      <c r="I36" s="384">
        <v>26</v>
      </c>
      <c r="J36" s="386"/>
    </row>
    <row r="37" spans="2:10" ht="12.75" customHeight="1">
      <c r="B37" s="63"/>
      <c r="C37" s="383"/>
      <c r="E37" s="384">
        <v>7</v>
      </c>
      <c r="F37" s="386"/>
      <c r="G37" s="384">
        <v>17</v>
      </c>
      <c r="H37" s="386"/>
      <c r="I37" s="384">
        <v>27</v>
      </c>
      <c r="J37" s="386"/>
    </row>
    <row r="38" spans="2:10" ht="12.75" customHeight="1">
      <c r="B38" s="63"/>
      <c r="C38" s="383"/>
      <c r="E38" s="384">
        <v>8</v>
      </c>
      <c r="F38" s="386"/>
      <c r="G38" s="384">
        <v>18</v>
      </c>
      <c r="H38" s="386"/>
      <c r="I38" s="384">
        <v>28</v>
      </c>
      <c r="J38" s="386"/>
    </row>
    <row r="39" spans="2:10" ht="12.75" customHeight="1">
      <c r="B39" s="63"/>
      <c r="C39" s="383"/>
      <c r="E39" s="384">
        <v>9</v>
      </c>
      <c r="F39" s="386"/>
      <c r="G39" s="384">
        <v>19</v>
      </c>
      <c r="H39" s="386"/>
      <c r="I39" s="384">
        <v>29</v>
      </c>
      <c r="J39" s="386"/>
    </row>
    <row r="40" spans="2:10" ht="12.75" customHeight="1">
      <c r="B40" s="63"/>
      <c r="C40" s="383"/>
      <c r="E40" s="384">
        <v>10</v>
      </c>
      <c r="F40" s="386"/>
      <c r="G40" s="384">
        <v>20</v>
      </c>
      <c r="H40" s="386"/>
      <c r="I40" s="384">
        <v>30</v>
      </c>
      <c r="J40" s="386"/>
    </row>
    <row r="41" spans="2:11" ht="12.75" customHeight="1">
      <c r="B41" s="63" t="str">
        <f>Translations!$B$118</f>
        <v>
</v>
      </c>
      <c r="C41" s="98"/>
      <c r="D41" s="552" t="str">
        <f>Translations!$B$888</f>
        <v>If your fleet exceeds 30 registration marks, list the remaining markings in this field, separated by a semi-colon (";").</v>
      </c>
      <c r="E41" s="552"/>
      <c r="F41" s="552"/>
      <c r="G41" s="552"/>
      <c r="H41" s="604"/>
      <c r="I41" s="501"/>
      <c r="J41" s="501"/>
      <c r="K41" s="501"/>
    </row>
    <row r="42" spans="2:11" ht="26.25" customHeight="1">
      <c r="B42" s="63"/>
      <c r="C42" s="383"/>
      <c r="D42" s="605"/>
      <c r="E42" s="606"/>
      <c r="F42" s="606"/>
      <c r="G42" s="606"/>
      <c r="H42" s="606"/>
      <c r="I42" s="606"/>
      <c r="J42" s="606"/>
      <c r="K42" s="606"/>
    </row>
    <row r="43" spans="3:11" ht="12" customHeight="1">
      <c r="C43" s="98"/>
      <c r="D43" s="106"/>
      <c r="E43" s="106"/>
      <c r="F43" s="106"/>
      <c r="G43" s="106"/>
      <c r="H43" s="106"/>
      <c r="I43" s="107"/>
      <c r="J43" s="107"/>
      <c r="K43" s="107"/>
    </row>
    <row r="44" spans="3:11" ht="12.75">
      <c r="C44" s="105" t="s">
        <v>271</v>
      </c>
      <c r="D44" s="499" t="str">
        <f>Translations!$B$889</f>
        <v>Please enter the administering Member State of the aircraft operator for the EU ETS, if applicable</v>
      </c>
      <c r="E44" s="499"/>
      <c r="F44" s="499"/>
      <c r="G44" s="499"/>
      <c r="H44" s="499"/>
      <c r="I44" s="499"/>
      <c r="J44" s="499"/>
      <c r="K44" s="499"/>
    </row>
    <row r="45" spans="2:11" ht="12.75">
      <c r="B45" s="74"/>
      <c r="C45" s="108"/>
      <c r="D45" s="552" t="str">
        <f>Translations!$B$121</f>
        <v>pursuant to Art. 18a of the Directive.</v>
      </c>
      <c r="E45" s="552"/>
      <c r="F45" s="552"/>
      <c r="G45" s="552"/>
      <c r="H45" s="552"/>
      <c r="I45" s="556" t="s">
        <v>303</v>
      </c>
      <c r="J45" s="557"/>
      <c r="K45" s="558"/>
    </row>
    <row r="46" spans="2:11" ht="12.75">
      <c r="B46" s="74"/>
      <c r="C46" s="108"/>
      <c r="D46" s="109"/>
      <c r="E46" s="109"/>
      <c r="F46" s="109"/>
      <c r="G46" s="109"/>
      <c r="H46" s="109"/>
      <c r="I46" s="110"/>
      <c r="J46" s="110"/>
      <c r="K46" s="110"/>
    </row>
    <row r="47" spans="3:11" ht="12.75">
      <c r="C47" s="105" t="s">
        <v>294</v>
      </c>
      <c r="D47" s="599" t="str">
        <f>Translations!$B$890</f>
        <v>Competent authority for EU ETS in this Member State:</v>
      </c>
      <c r="E47" s="599"/>
      <c r="F47" s="599"/>
      <c r="G47" s="599"/>
      <c r="H47" s="599"/>
      <c r="I47" s="556" t="s">
        <v>303</v>
      </c>
      <c r="J47" s="557"/>
      <c r="K47" s="558"/>
    </row>
    <row r="48" spans="2:11" ht="30.75" customHeight="1">
      <c r="B48" s="74"/>
      <c r="C48" s="108"/>
      <c r="D48" s="552" t="str">
        <f>Translations!$B$123</f>
        <v>In some Member States there is more than one Competent Authority dealing with the EU ETS for aircraft operators. Please enter the name of the appropriate authority, if applicable. Otherwise choose "n/a".</v>
      </c>
      <c r="E48" s="552"/>
      <c r="F48" s="552"/>
      <c r="G48" s="552"/>
      <c r="H48" s="552"/>
      <c r="I48" s="553"/>
      <c r="J48" s="553"/>
      <c r="K48" s="553"/>
    </row>
    <row r="49" spans="3:11" ht="12.75">
      <c r="C49" s="389" t="s">
        <v>693</v>
      </c>
      <c r="D49" s="599" t="str">
        <f>Translations!$B$891</f>
        <v>Competent authority for CORSIA in this Member State:</v>
      </c>
      <c r="E49" s="599"/>
      <c r="F49" s="599"/>
      <c r="G49" s="599"/>
      <c r="H49" s="599"/>
      <c r="I49" s="556" t="s">
        <v>303</v>
      </c>
      <c r="J49" s="557"/>
      <c r="K49" s="558"/>
    </row>
    <row r="50" spans="2:11" ht="12.75" customHeight="1">
      <c r="B50" s="74"/>
      <c r="C50" s="108"/>
      <c r="D50" s="552" t="str">
        <f>Translations!$B$892</f>
        <v>If this is the same authority as under point (i), or if you have no obligation under CORSIA in this Member State, you may keep this field empty.</v>
      </c>
      <c r="E50" s="552"/>
      <c r="F50" s="552"/>
      <c r="G50" s="552"/>
      <c r="H50" s="552"/>
      <c r="I50" s="553"/>
      <c r="J50" s="553"/>
      <c r="K50" s="553"/>
    </row>
    <row r="51" spans="2:11" ht="4.5" customHeight="1">
      <c r="B51" s="74"/>
      <c r="C51" s="108"/>
      <c r="D51" s="99"/>
      <c r="E51" s="99"/>
      <c r="F51" s="99"/>
      <c r="G51" s="99"/>
      <c r="H51" s="99"/>
      <c r="I51" s="63"/>
      <c r="J51" s="63"/>
      <c r="K51" s="63"/>
    </row>
    <row r="52" spans="2:11" ht="25.5" customHeight="1">
      <c r="B52" s="74"/>
      <c r="C52" s="389" t="s">
        <v>694</v>
      </c>
      <c r="D52" s="499" t="str">
        <f>Translations!$B$124</f>
        <v>Please enter the number and issuing authority of the Air Operator Certificate (AOC) and Operating Licence granted by a Member State if available:</v>
      </c>
      <c r="E52" s="499"/>
      <c r="F52" s="499"/>
      <c r="G52" s="499"/>
      <c r="H52" s="499"/>
      <c r="I52" s="499"/>
      <c r="J52" s="499"/>
      <c r="K52" s="499"/>
    </row>
    <row r="53" spans="3:11" ht="12.75">
      <c r="C53" s="111"/>
      <c r="G53" s="112" t="str">
        <f>Translations!$B$125</f>
        <v>Air Operator Certificate:</v>
      </c>
      <c r="H53" s="113"/>
      <c r="I53" s="559"/>
      <c r="J53" s="560"/>
      <c r="K53" s="561"/>
    </row>
    <row r="54" spans="7:11" ht="12.75">
      <c r="G54" s="112" t="str">
        <f>Translations!$B$126</f>
        <v>AOC Issuing authority:</v>
      </c>
      <c r="H54" s="113"/>
      <c r="I54" s="556" t="s">
        <v>303</v>
      </c>
      <c r="J54" s="557"/>
      <c r="K54" s="558"/>
    </row>
    <row r="55" spans="3:11" ht="12.75">
      <c r="C55" s="111"/>
      <c r="G55" s="112" t="str">
        <f>Translations!$B$127</f>
        <v>Operating Licence:</v>
      </c>
      <c r="H55" s="113"/>
      <c r="I55" s="556"/>
      <c r="J55" s="557"/>
      <c r="K55" s="558"/>
    </row>
    <row r="56" spans="7:11" ht="12.75">
      <c r="G56" s="112" t="str">
        <f>Translations!$B$128</f>
        <v>Issuing authority:</v>
      </c>
      <c r="H56" s="113"/>
      <c r="I56" s="556" t="s">
        <v>303</v>
      </c>
      <c r="J56" s="557"/>
      <c r="K56" s="558"/>
    </row>
    <row r="57" spans="3:10" ht="12.75">
      <c r="C57" s="114"/>
      <c r="G57" s="113"/>
      <c r="H57" s="113"/>
      <c r="J57" s="115"/>
    </row>
    <row r="58" spans="2:12" ht="12.75">
      <c r="B58" s="374"/>
      <c r="C58" s="374"/>
      <c r="D58" s="375"/>
      <c r="E58" s="375"/>
      <c r="F58" s="375"/>
      <c r="G58" s="376"/>
      <c r="H58" s="376"/>
      <c r="I58" s="375"/>
      <c r="J58" s="377"/>
      <c r="K58" s="375"/>
      <c r="L58" s="375"/>
    </row>
    <row r="59" spans="2:12" ht="25.5" customHeight="1">
      <c r="B59" s="374"/>
      <c r="C59" s="378"/>
      <c r="D59" s="488" t="str">
        <f>Translations!$B$893</f>
        <v>Note: If you have an obligation under CORSIA to the same country as under the EU ETS, you should fill in the sections of this template which are marked as relating to ICAO's market based mechanism CORSIA (indicated by a light blue frame). </v>
      </c>
      <c r="E59" s="555"/>
      <c r="F59" s="555"/>
      <c r="G59" s="555"/>
      <c r="H59" s="555"/>
      <c r="I59" s="555"/>
      <c r="J59" s="555"/>
      <c r="K59" s="555"/>
      <c r="L59" s="375"/>
    </row>
    <row r="60" spans="2:12" ht="25.5" customHeight="1">
      <c r="B60" s="374"/>
      <c r="C60" s="378"/>
      <c r="D60" s="500" t="str">
        <f>Translations!$B$894</f>
        <v>In line with paragraph 1.2 of the CORSIA SARPs, the aircraft operator is attributed to the state according to its ICAO designator, if applicable, or to the state that issued the AOC, or the place of juridical registration.</v>
      </c>
      <c r="E60" s="501"/>
      <c r="F60" s="501"/>
      <c r="G60" s="501"/>
      <c r="H60" s="501"/>
      <c r="I60" s="501"/>
      <c r="J60" s="501"/>
      <c r="K60" s="501"/>
      <c r="L60" s="375"/>
    </row>
    <row r="61" spans="2:12" ht="38.25" customHeight="1">
      <c r="B61" s="374"/>
      <c r="C61" s="378"/>
      <c r="D61" s="488" t="str">
        <f>Translations!$B$895</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61" s="555"/>
      <c r="F61" s="555"/>
      <c r="G61" s="555"/>
      <c r="H61" s="555"/>
      <c r="I61" s="555"/>
      <c r="J61" s="555"/>
      <c r="K61" s="555"/>
      <c r="L61" s="375"/>
    </row>
    <row r="62" spans="2:13" ht="38.25" customHeight="1">
      <c r="B62" s="374"/>
      <c r="C62" s="378"/>
      <c r="D62" s="488" t="str">
        <f>Translations!$B$896</f>
        <v>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v>
      </c>
      <c r="E62" s="555"/>
      <c r="F62" s="555"/>
      <c r="G62" s="555"/>
      <c r="H62" s="555"/>
      <c r="I62" s="555"/>
      <c r="J62" s="555"/>
      <c r="K62" s="555"/>
      <c r="L62" s="375"/>
      <c r="M62" s="92" t="s">
        <v>1023</v>
      </c>
    </row>
    <row r="63" spans="2:12" ht="4.5" customHeight="1" thickBot="1">
      <c r="B63" s="374"/>
      <c r="C63" s="378"/>
      <c r="D63" s="1"/>
      <c r="E63" s="373"/>
      <c r="F63" s="373"/>
      <c r="G63" s="373"/>
      <c r="H63" s="373"/>
      <c r="I63" s="373"/>
      <c r="J63" s="373"/>
      <c r="K63" s="373"/>
      <c r="L63" s="375"/>
    </row>
    <row r="64" spans="2:13" ht="12.75" customHeight="1" thickBot="1">
      <c r="B64" s="374"/>
      <c r="C64" s="389" t="s">
        <v>695</v>
      </c>
      <c r="D64" s="499" t="str">
        <f>Translations!$B$897</f>
        <v>Please confirm if you want to use this monitoring plan for CORSIA:</v>
      </c>
      <c r="E64" s="562"/>
      <c r="F64" s="562"/>
      <c r="G64" s="562"/>
      <c r="H64" s="562"/>
      <c r="I64" s="562"/>
      <c r="J64" s="379"/>
      <c r="K64" s="380"/>
      <c r="L64" s="375"/>
      <c r="M64" s="381" t="b">
        <f>IF(ISBLANK(K64),TRUE,K64)</f>
        <v>1</v>
      </c>
    </row>
    <row r="65" spans="2:12" ht="4.5" customHeight="1">
      <c r="B65" s="374"/>
      <c r="C65" s="378"/>
      <c r="D65" s="1"/>
      <c r="E65" s="373"/>
      <c r="F65" s="373"/>
      <c r="G65" s="373"/>
      <c r="H65" s="373"/>
      <c r="I65" s="373"/>
      <c r="J65" s="373"/>
      <c r="K65" s="373"/>
      <c r="L65" s="375"/>
    </row>
    <row r="66" spans="2:12" ht="25.5" customHeight="1">
      <c r="B66" s="374"/>
      <c r="C66" s="378"/>
      <c r="D66" s="607" t="str">
        <f>Translations!$B$898</f>
        <v>Note: If you have chosen "True" for this question, you must choose the "Monitoring Plan for annual emissions" in section 2(c).</v>
      </c>
      <c r="E66" s="608"/>
      <c r="F66" s="608"/>
      <c r="G66" s="608"/>
      <c r="H66" s="608"/>
      <c r="I66" s="608"/>
      <c r="J66" s="609"/>
      <c r="K66" s="406">
        <f>IF(AND(CNTR_PrimaryMP=2,K64=TRUE),EUConst_ErrPrimaryMP,"")</f>
      </c>
      <c r="L66" s="375"/>
    </row>
    <row r="67" spans="2:12" ht="4.5" customHeight="1" thickBot="1">
      <c r="B67" s="374"/>
      <c r="C67" s="378"/>
      <c r="D67" s="1"/>
      <c r="E67" s="373"/>
      <c r="F67" s="373"/>
      <c r="G67" s="373"/>
      <c r="H67" s="373"/>
      <c r="I67" s="373"/>
      <c r="J67" s="373"/>
      <c r="K67" s="373"/>
      <c r="L67" s="375"/>
    </row>
    <row r="68" spans="2:13" ht="12.75" customHeight="1" thickBot="1">
      <c r="B68" s="374"/>
      <c r="C68" s="389" t="s">
        <v>204</v>
      </c>
      <c r="D68" s="492" t="str">
        <f>Translations!$B$899</f>
        <v>Are you required to comply with CORSIA in another country?</v>
      </c>
      <c r="E68" s="493"/>
      <c r="F68" s="493"/>
      <c r="G68" s="493"/>
      <c r="H68" s="493"/>
      <c r="I68" s="493"/>
      <c r="J68" s="493"/>
      <c r="K68" s="380"/>
      <c r="L68" s="375"/>
      <c r="M68" s="381" t="b">
        <f>(K64=TRUE)</f>
        <v>0</v>
      </c>
    </row>
    <row r="69" spans="2:12" ht="4.5" customHeight="1">
      <c r="B69" s="374"/>
      <c r="C69" s="378"/>
      <c r="D69" s="1"/>
      <c r="E69" s="373"/>
      <c r="F69" s="373"/>
      <c r="G69" s="373"/>
      <c r="H69" s="373"/>
      <c r="I69" s="373"/>
      <c r="J69" s="373"/>
      <c r="K69" s="373"/>
      <c r="L69" s="375"/>
    </row>
    <row r="70" spans="2:13" ht="12.75" customHeight="1">
      <c r="B70" s="374"/>
      <c r="C70" s="389" t="s">
        <v>207</v>
      </c>
      <c r="D70" s="492" t="str">
        <f>Translations!$B$900</f>
        <v>Please confirm to which other country you will report under CORSIA:</v>
      </c>
      <c r="E70" s="501"/>
      <c r="F70" s="501"/>
      <c r="G70" s="501"/>
      <c r="H70" s="603"/>
      <c r="I70" s="556"/>
      <c r="J70" s="557"/>
      <c r="K70" s="558"/>
      <c r="L70" s="375"/>
      <c r="M70" s="381" t="b">
        <f>OR(K64=TRUE,AND(NOT(ISBLANK(K68)),K68=FALSE))</f>
        <v>0</v>
      </c>
    </row>
    <row r="71" spans="2:12" ht="4.5" customHeight="1">
      <c r="B71" s="374"/>
      <c r="C71" s="378"/>
      <c r="D71" s="1"/>
      <c r="E71" s="373"/>
      <c r="F71" s="373"/>
      <c r="G71" s="373"/>
      <c r="H71" s="373"/>
      <c r="I71" s="373"/>
      <c r="J71" s="373"/>
      <c r="K71" s="373"/>
      <c r="L71" s="375"/>
    </row>
    <row r="72" spans="2:13" ht="25.5" customHeight="1">
      <c r="B72" s="374"/>
      <c r="C72" s="378"/>
      <c r="D72" s="488" t="str">
        <f>Translations!$B$901</f>
        <v>Some aircraft operators have an obligation under CORSIA only, i.e. no obligation under the EU ETS. If you are filling this monitoring plan for CORSIA purposes only, please confirm below that this is the case.</v>
      </c>
      <c r="E72" s="555"/>
      <c r="F72" s="555"/>
      <c r="G72" s="555"/>
      <c r="H72" s="555"/>
      <c r="I72" s="555"/>
      <c r="J72" s="555"/>
      <c r="K72" s="555"/>
      <c r="L72" s="375"/>
      <c r="M72" s="201" t="s">
        <v>1137</v>
      </c>
    </row>
    <row r="73" spans="2:12" ht="4.5" customHeight="1" thickBot="1">
      <c r="B73" s="374"/>
      <c r="C73" s="378"/>
      <c r="D73" s="1"/>
      <c r="E73" s="373"/>
      <c r="F73" s="373"/>
      <c r="G73" s="373"/>
      <c r="H73" s="373"/>
      <c r="I73" s="373"/>
      <c r="J73" s="373"/>
      <c r="K73" s="373"/>
      <c r="L73" s="375"/>
    </row>
    <row r="74" spans="2:13" ht="12.75" customHeight="1" thickBot="1">
      <c r="B74" s="374"/>
      <c r="C74" s="389" t="s">
        <v>141</v>
      </c>
      <c r="D74" s="499" t="str">
        <f>Translations!$B$902</f>
        <v>Please confirm if you have an obligation under the EU ETS:</v>
      </c>
      <c r="E74" s="562"/>
      <c r="F74" s="562"/>
      <c r="G74" s="562"/>
      <c r="H74" s="562"/>
      <c r="I74" s="562"/>
      <c r="J74" s="379"/>
      <c r="K74" s="380"/>
      <c r="L74" s="375"/>
      <c r="M74" s="381" t="b">
        <f>IF(ISBLANK(K74),FALSE,NOT(K74))</f>
        <v>0</v>
      </c>
    </row>
    <row r="75" spans="2:12" ht="4.5" customHeight="1">
      <c r="B75" s="374"/>
      <c r="C75" s="378"/>
      <c r="D75" s="1"/>
      <c r="E75" s="373"/>
      <c r="F75" s="373"/>
      <c r="G75" s="373"/>
      <c r="H75" s="373"/>
      <c r="I75" s="373"/>
      <c r="J75" s="373"/>
      <c r="K75" s="373"/>
      <c r="L75" s="375"/>
    </row>
    <row r="76" spans="2:12" ht="12.75">
      <c r="B76" s="374"/>
      <c r="C76" s="374"/>
      <c r="D76" s="375"/>
      <c r="E76" s="375"/>
      <c r="F76" s="375"/>
      <c r="G76" s="376"/>
      <c r="H76" s="376"/>
      <c r="I76" s="375"/>
      <c r="J76" s="377"/>
      <c r="K76" s="375"/>
      <c r="L76" s="375"/>
    </row>
    <row r="77" spans="3:10" ht="12.75">
      <c r="C77" s="114"/>
      <c r="G77" s="113"/>
      <c r="H77" s="113"/>
      <c r="J77" s="115"/>
    </row>
    <row r="78" spans="3:11" ht="12.75" customHeight="1">
      <c r="C78" s="268" t="s">
        <v>1111</v>
      </c>
      <c r="D78" s="499" t="str">
        <f>Translations!$B$129</f>
        <v>Please enter the address of the aircraft operator, including postcode and country:</v>
      </c>
      <c r="E78" s="499"/>
      <c r="F78" s="499"/>
      <c r="G78" s="499"/>
      <c r="H78" s="499"/>
      <c r="I78" s="499"/>
      <c r="J78" s="499"/>
      <c r="K78" s="499"/>
    </row>
    <row r="79" spans="3:11" ht="12.75">
      <c r="C79" s="111"/>
      <c r="D79" s="109"/>
      <c r="E79" s="109"/>
      <c r="F79" s="109"/>
      <c r="G79" s="112" t="str">
        <f>Translations!$B$130</f>
        <v>Address Line 1</v>
      </c>
      <c r="H79" s="113"/>
      <c r="I79" s="556"/>
      <c r="J79" s="557"/>
      <c r="K79" s="558"/>
    </row>
    <row r="80" spans="3:11" ht="12.75">
      <c r="C80" s="111"/>
      <c r="D80" s="109"/>
      <c r="E80" s="109"/>
      <c r="F80" s="109"/>
      <c r="G80" s="112" t="str">
        <f>Translations!$B$131</f>
        <v>Address Line 2</v>
      </c>
      <c r="H80" s="113"/>
      <c r="I80" s="556"/>
      <c r="J80" s="557"/>
      <c r="K80" s="558"/>
    </row>
    <row r="81" spans="3:11" ht="12.75">
      <c r="C81" s="111"/>
      <c r="D81" s="109"/>
      <c r="E81" s="109"/>
      <c r="F81" s="109"/>
      <c r="G81" s="112" t="str">
        <f>Translations!$B$132</f>
        <v>City</v>
      </c>
      <c r="H81" s="113"/>
      <c r="I81" s="556"/>
      <c r="J81" s="557"/>
      <c r="K81" s="558"/>
    </row>
    <row r="82" spans="3:11" ht="12.75">
      <c r="C82" s="111"/>
      <c r="D82" s="109"/>
      <c r="E82" s="109"/>
      <c r="F82" s="109"/>
      <c r="G82" s="112" t="str">
        <f>Translations!$B$133</f>
        <v>State/Province/Region</v>
      </c>
      <c r="H82" s="113"/>
      <c r="I82" s="556"/>
      <c r="J82" s="557"/>
      <c r="K82" s="558"/>
    </row>
    <row r="83" spans="3:11" ht="12.75">
      <c r="C83" s="111"/>
      <c r="D83" s="98"/>
      <c r="E83" s="98"/>
      <c r="F83" s="98"/>
      <c r="G83" s="112" t="str">
        <f>Translations!$B$134</f>
        <v>Postcode/ZIP</v>
      </c>
      <c r="H83" s="113"/>
      <c r="I83" s="556"/>
      <c r="J83" s="557"/>
      <c r="K83" s="558"/>
    </row>
    <row r="84" spans="3:11" ht="12.75">
      <c r="C84" s="111"/>
      <c r="D84" s="98"/>
      <c r="E84" s="98"/>
      <c r="F84" s="98"/>
      <c r="G84" s="112" t="str">
        <f>Translations!$B$135</f>
        <v>Country</v>
      </c>
      <c r="H84" s="113"/>
      <c r="I84" s="556" t="s">
        <v>303</v>
      </c>
      <c r="J84" s="557"/>
      <c r="K84" s="558"/>
    </row>
    <row r="85" spans="3:11" ht="12.75">
      <c r="C85" s="111"/>
      <c r="D85" s="98"/>
      <c r="E85" s="98"/>
      <c r="F85" s="98"/>
      <c r="G85" s="112" t="str">
        <f>Translations!$B$136</f>
        <v>Email address</v>
      </c>
      <c r="H85" s="113"/>
      <c r="I85" s="556"/>
      <c r="J85" s="557"/>
      <c r="K85" s="558"/>
    </row>
    <row r="86" spans="3:11" ht="12.75">
      <c r="C86" s="111"/>
      <c r="D86" s="98"/>
      <c r="E86" s="98"/>
      <c r="F86" s="98"/>
      <c r="G86" s="98"/>
      <c r="H86" s="98"/>
      <c r="I86" s="98"/>
      <c r="J86" s="98"/>
      <c r="K86" s="98"/>
    </row>
    <row r="87" spans="3:11" ht="25.5" customHeight="1">
      <c r="C87" s="268" t="s">
        <v>1176</v>
      </c>
      <c r="D87" s="499" t="str">
        <f>Translations!$B$903</f>
        <v>If different to the information given above in part (p), please enter the contact address of the aircraft operator (including postcode) in the administering Member State, if any:</v>
      </c>
      <c r="E87" s="499"/>
      <c r="F87" s="499"/>
      <c r="G87" s="499"/>
      <c r="H87" s="499"/>
      <c r="I87" s="499"/>
      <c r="J87" s="499"/>
      <c r="K87" s="499"/>
    </row>
    <row r="88" spans="3:11" ht="12.75">
      <c r="C88" s="111"/>
      <c r="D88" s="49"/>
      <c r="E88" s="49"/>
      <c r="F88" s="49"/>
      <c r="G88" s="112" t="str">
        <f>Translations!$B$130</f>
        <v>Address Line 1</v>
      </c>
      <c r="H88" s="113"/>
      <c r="I88" s="556"/>
      <c r="J88" s="557"/>
      <c r="K88" s="558"/>
    </row>
    <row r="89" spans="3:11" ht="12.75">
      <c r="C89" s="111"/>
      <c r="D89" s="49"/>
      <c r="E89" s="49"/>
      <c r="F89" s="49"/>
      <c r="G89" s="112" t="str">
        <f>Translations!$B$131</f>
        <v>Address Line 2</v>
      </c>
      <c r="H89" s="113"/>
      <c r="I89" s="556"/>
      <c r="J89" s="557"/>
      <c r="K89" s="558"/>
    </row>
    <row r="90" spans="3:11" ht="12.75">
      <c r="C90" s="111"/>
      <c r="D90" s="49"/>
      <c r="E90" s="49"/>
      <c r="F90" s="49"/>
      <c r="G90" s="112" t="str">
        <f>Translations!$B$132</f>
        <v>City</v>
      </c>
      <c r="H90" s="113"/>
      <c r="I90" s="556"/>
      <c r="J90" s="557"/>
      <c r="K90" s="558"/>
    </row>
    <row r="91" spans="3:11" ht="12.75">
      <c r="C91" s="111"/>
      <c r="D91" s="49"/>
      <c r="E91" s="49"/>
      <c r="F91" s="49"/>
      <c r="G91" s="112" t="str">
        <f>Translations!$B$133</f>
        <v>State/Province/Region</v>
      </c>
      <c r="H91" s="113"/>
      <c r="I91" s="556"/>
      <c r="J91" s="557"/>
      <c r="K91" s="558"/>
    </row>
    <row r="92" spans="3:11" ht="12.75">
      <c r="C92" s="111"/>
      <c r="D92" s="49"/>
      <c r="E92" s="49"/>
      <c r="F92" s="49"/>
      <c r="G92" s="112" t="str">
        <f>Translations!$B$134</f>
        <v>Postcode/ZIP</v>
      </c>
      <c r="H92" s="113"/>
      <c r="I92" s="556"/>
      <c r="J92" s="557"/>
      <c r="K92" s="558"/>
    </row>
    <row r="93" spans="3:11" ht="12.75">
      <c r="C93" s="111"/>
      <c r="D93" s="49"/>
      <c r="E93" s="49"/>
      <c r="F93" s="49"/>
      <c r="G93" s="112" t="str">
        <f>Translations!$B$135</f>
        <v>Country</v>
      </c>
      <c r="H93" s="113"/>
      <c r="I93" s="556" t="s">
        <v>303</v>
      </c>
      <c r="J93" s="557"/>
      <c r="K93" s="558"/>
    </row>
    <row r="94" spans="3:11" ht="12.75">
      <c r="C94" s="111"/>
      <c r="D94" s="98"/>
      <c r="E94" s="98"/>
      <c r="F94" s="98"/>
      <c r="G94" s="112" t="str">
        <f>Translations!$B$136</f>
        <v>Email address</v>
      </c>
      <c r="H94" s="113"/>
      <c r="I94" s="556"/>
      <c r="J94" s="557"/>
      <c r="K94" s="558"/>
    </row>
    <row r="95" spans="3:11" ht="12.75">
      <c r="C95" s="111"/>
      <c r="G95" s="112"/>
      <c r="H95" s="113"/>
      <c r="I95" s="110"/>
      <c r="J95" s="110"/>
      <c r="K95" s="110"/>
    </row>
    <row r="96" spans="2:11" ht="26.25">
      <c r="B96" s="63" t="str">
        <f>Translations!$B$102</f>
        <v>
</v>
      </c>
      <c r="C96" s="97" t="s">
        <v>1178</v>
      </c>
      <c r="D96" s="499" t="str">
        <f>Translations!$B$138</f>
        <v>Please provide details of the ownership structure of your firm and whether you have subsidiaries or parent companies</v>
      </c>
      <c r="E96" s="499"/>
      <c r="F96" s="499"/>
      <c r="G96" s="499"/>
      <c r="H96" s="499"/>
      <c r="I96" s="499"/>
      <c r="J96" s="499"/>
      <c r="K96" s="499"/>
    </row>
    <row r="97" spans="3:11" ht="25.5" customHeight="1">
      <c r="C97" s="98"/>
      <c r="D97" s="576"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97" s="577"/>
      <c r="F97" s="577"/>
      <c r="G97" s="577"/>
      <c r="H97" s="577"/>
      <c r="I97" s="577"/>
      <c r="J97" s="577"/>
      <c r="K97" s="577"/>
    </row>
    <row r="98" spans="2:12" ht="4.5" customHeight="1">
      <c r="B98" s="374"/>
      <c r="C98" s="374"/>
      <c r="D98" s="375"/>
      <c r="E98" s="375"/>
      <c r="F98" s="375"/>
      <c r="G98" s="376"/>
      <c r="H98" s="376"/>
      <c r="I98" s="375"/>
      <c r="J98" s="377"/>
      <c r="K98" s="375"/>
      <c r="L98" s="375"/>
    </row>
    <row r="99" spans="2:12" ht="25.5" customHeight="1">
      <c r="B99" s="374"/>
      <c r="C99" s="378"/>
      <c r="D99" s="552" t="str">
        <f>Translations!$B$904</f>
        <v>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v>
      </c>
      <c r="E99" s="501"/>
      <c r="F99" s="501"/>
      <c r="G99" s="501"/>
      <c r="H99" s="501"/>
      <c r="I99" s="501"/>
      <c r="J99" s="501"/>
      <c r="K99" s="501"/>
      <c r="L99" s="375"/>
    </row>
    <row r="100" spans="2:12" ht="38.25" customHeight="1">
      <c r="B100" s="374"/>
      <c r="C100" s="378"/>
      <c r="D100" s="601" t="str">
        <f>Translations!$B$905</f>
        <v>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v>
      </c>
      <c r="E100" s="501"/>
      <c r="F100" s="501"/>
      <c r="G100" s="501"/>
      <c r="H100" s="501"/>
      <c r="I100" s="501"/>
      <c r="J100" s="501"/>
      <c r="K100" s="501"/>
      <c r="L100" s="375"/>
    </row>
    <row r="101" spans="2:12" ht="24" customHeight="1">
      <c r="B101" s="374"/>
      <c r="C101" s="378"/>
      <c r="D101" s="600" t="str">
        <f>Translations!$B$906</f>
        <v>Note 1: Such aggregated reporting is only allowed for subsidiaries which have to report to the same State. If you make use of it, you must explicitly confirm that all the subsidiaries are wholly-owned by the parent.</v>
      </c>
      <c r="E101" s="493"/>
      <c r="F101" s="493"/>
      <c r="G101" s="493"/>
      <c r="H101" s="493"/>
      <c r="I101" s="493"/>
      <c r="J101" s="493"/>
      <c r="K101" s="493"/>
      <c r="L101" s="375"/>
    </row>
    <row r="102" spans="2:12" ht="24" customHeight="1">
      <c r="B102" s="374"/>
      <c r="C102" s="378"/>
      <c r="D102" s="600" t="str">
        <f>Translations!$B$907</f>
        <v>Note 2: CORSIA rules require that baseline emissions data (period 2019-2020) have to be assigned separately for each subsidiary aircraft operator. Therefore, if you want to make use of this option, you have to provide a clear procedure how the data can be separated accordingly.</v>
      </c>
      <c r="E102" s="493"/>
      <c r="F102" s="493"/>
      <c r="G102" s="493"/>
      <c r="H102" s="493"/>
      <c r="I102" s="493"/>
      <c r="J102" s="493"/>
      <c r="K102" s="493"/>
      <c r="L102" s="375"/>
    </row>
    <row r="103" spans="2:12" ht="4.5" customHeight="1">
      <c r="B103" s="374"/>
      <c r="C103" s="374"/>
      <c r="D103" s="375"/>
      <c r="E103" s="375"/>
      <c r="F103" s="375"/>
      <c r="G103" s="376"/>
      <c r="H103" s="376"/>
      <c r="I103" s="375"/>
      <c r="J103" s="377"/>
      <c r="K103" s="375"/>
      <c r="L103" s="375"/>
    </row>
    <row r="104" spans="3:11" ht="38.25" customHeight="1">
      <c r="C104" s="98"/>
      <c r="D104" s="571"/>
      <c r="E104" s="572"/>
      <c r="F104" s="572"/>
      <c r="G104" s="573"/>
      <c r="H104" s="573"/>
      <c r="I104" s="573"/>
      <c r="J104" s="573"/>
      <c r="K104" s="574"/>
    </row>
    <row r="105" spans="3:11" ht="38.25" customHeight="1">
      <c r="C105" s="98"/>
      <c r="D105" s="567"/>
      <c r="E105" s="568"/>
      <c r="F105" s="568"/>
      <c r="G105" s="569"/>
      <c r="H105" s="569"/>
      <c r="I105" s="569"/>
      <c r="J105" s="569"/>
      <c r="K105" s="570"/>
    </row>
    <row r="106" spans="3:11" ht="38.25" customHeight="1">
      <c r="C106" s="98"/>
      <c r="D106" s="563"/>
      <c r="E106" s="564"/>
      <c r="F106" s="564"/>
      <c r="G106" s="565"/>
      <c r="H106" s="565"/>
      <c r="I106" s="565"/>
      <c r="J106" s="565"/>
      <c r="K106" s="566"/>
    </row>
    <row r="107" ht="4.5" customHeight="1"/>
    <row r="108" spans="4:11" ht="25.5" customHeight="1">
      <c r="D108" s="597" t="str">
        <f>Translations!$B$140</f>
        <v>Please note that your Administering Member State may ask you further details about contact addresses and company structure (see worksheet "MS specific content").</v>
      </c>
      <c r="E108" s="598"/>
      <c r="F108" s="598"/>
      <c r="G108" s="598"/>
      <c r="H108" s="598"/>
      <c r="I108" s="598"/>
      <c r="J108" s="598"/>
      <c r="K108" s="598"/>
    </row>
    <row r="110" spans="3:11" ht="12.75">
      <c r="C110" s="97" t="s">
        <v>1179</v>
      </c>
      <c r="D110" s="492" t="str">
        <f>Translations!$B$908</f>
        <v>Description of the activities of the aircraft operator falling under Annex I of the EU ETS Directive or CORSIA</v>
      </c>
      <c r="E110" s="578"/>
      <c r="F110" s="578"/>
      <c r="G110" s="578"/>
      <c r="H110" s="578"/>
      <c r="I110" s="578"/>
      <c r="J110" s="578"/>
      <c r="K110" s="578"/>
    </row>
    <row r="111" spans="2:11" ht="26.25">
      <c r="B111" s="63" t="str">
        <f>Translations!$B$102</f>
        <v>
</v>
      </c>
      <c r="C111" s="97"/>
      <c r="D111" s="576" t="str">
        <f>Translations!$B$142</f>
        <v>Please specify whether you are a commercial or non-commercial air transport operator, whether you operate scheduled, non-scheduled flights or both and, whether the scope of your operations covers only the EEA or also non EEA countries.</v>
      </c>
      <c r="E111" s="577"/>
      <c r="F111" s="577"/>
      <c r="G111" s="577"/>
      <c r="H111" s="577"/>
      <c r="I111" s="577"/>
      <c r="J111" s="577"/>
      <c r="K111" s="577"/>
    </row>
    <row r="112" spans="3:13" ht="12.75" customHeight="1">
      <c r="C112" s="97"/>
      <c r="D112" s="110"/>
      <c r="E112" s="110"/>
      <c r="F112" s="110"/>
      <c r="G112" s="112" t="str">
        <f>Translations!$B$143</f>
        <v>Operator status</v>
      </c>
      <c r="H112" s="110"/>
      <c r="I112" s="556" t="s">
        <v>303</v>
      </c>
      <c r="J112" s="557"/>
      <c r="K112" s="558"/>
      <c r="M112" s="102">
        <f>IF(ISBLANK(I112),"",MATCH(I112,opstatus,0))</f>
        <v>1</v>
      </c>
    </row>
    <row r="113" spans="4:11" ht="12.75" customHeight="1">
      <c r="D113" s="577" t="str">
        <f>Translations!$B$144</f>
        <v>Commercial air transport operators: Please attach a copy of Annex I of your AOC to this monitoring plan as evidence.</v>
      </c>
      <c r="E113" s="577"/>
      <c r="F113" s="577"/>
      <c r="G113" s="577"/>
      <c r="H113" s="577"/>
      <c r="I113" s="577"/>
      <c r="J113" s="577"/>
      <c r="K113" s="577"/>
    </row>
    <row r="114" spans="3:11" ht="12.75" customHeight="1">
      <c r="C114" s="97"/>
      <c r="D114" s="110"/>
      <c r="E114" s="110"/>
      <c r="F114" s="110"/>
      <c r="G114" s="112" t="str">
        <f>Translations!$B$145</f>
        <v>Scheduling of flights</v>
      </c>
      <c r="H114" s="110"/>
      <c r="I114" s="556" t="s">
        <v>303</v>
      </c>
      <c r="J114" s="557"/>
      <c r="K114" s="558"/>
    </row>
    <row r="115" spans="3:11" ht="12.75" customHeight="1">
      <c r="C115" s="97"/>
      <c r="D115" s="110"/>
      <c r="E115" s="110"/>
      <c r="F115" s="110"/>
      <c r="G115" s="112" t="str">
        <f>Translations!$B$146</f>
        <v>Scope of operations</v>
      </c>
      <c r="H115" s="110"/>
      <c r="I115" s="556" t="s">
        <v>303</v>
      </c>
      <c r="J115" s="557"/>
      <c r="K115" s="558"/>
    </row>
    <row r="116" spans="3:11" ht="18.75" customHeight="1">
      <c r="C116" s="97" t="s">
        <v>1180</v>
      </c>
      <c r="D116" s="575" t="str">
        <f>Translations!$B$147</f>
        <v>Please provide further description of your activities as necessary.</v>
      </c>
      <c r="E116" s="575"/>
      <c r="F116" s="575"/>
      <c r="G116" s="575"/>
      <c r="H116" s="575"/>
      <c r="I116" s="575"/>
      <c r="J116" s="575"/>
      <c r="K116" s="575"/>
    </row>
    <row r="117" spans="3:11" ht="38.25" customHeight="1">
      <c r="C117" s="98"/>
      <c r="D117" s="571"/>
      <c r="E117" s="572"/>
      <c r="F117" s="572"/>
      <c r="G117" s="573"/>
      <c r="H117" s="573"/>
      <c r="I117" s="573"/>
      <c r="J117" s="573"/>
      <c r="K117" s="574"/>
    </row>
    <row r="118" spans="3:11" ht="38.25" customHeight="1">
      <c r="C118" s="98"/>
      <c r="D118" s="567"/>
      <c r="E118" s="568"/>
      <c r="F118" s="568"/>
      <c r="G118" s="569"/>
      <c r="H118" s="569"/>
      <c r="I118" s="569"/>
      <c r="J118" s="569"/>
      <c r="K118" s="570"/>
    </row>
    <row r="119" spans="3:11" ht="38.25" customHeight="1">
      <c r="C119" s="98"/>
      <c r="D119" s="563"/>
      <c r="E119" s="564"/>
      <c r="F119" s="564"/>
      <c r="G119" s="565"/>
      <c r="H119" s="565"/>
      <c r="I119" s="565"/>
      <c r="J119" s="565"/>
      <c r="K119" s="566"/>
    </row>
    <row r="120" spans="3:10" ht="12.75">
      <c r="C120" s="114"/>
      <c r="G120" s="113"/>
      <c r="H120" s="113"/>
      <c r="J120" s="115"/>
    </row>
    <row r="121" spans="3:11" ht="15">
      <c r="C121" s="117">
        <v>3</v>
      </c>
      <c r="D121" s="596" t="str">
        <f>Translations!$B$148</f>
        <v> Contact details and Address for Service</v>
      </c>
      <c r="E121" s="596"/>
      <c r="F121" s="596"/>
      <c r="G121" s="596"/>
      <c r="H121" s="596"/>
      <c r="I121" s="596"/>
      <c r="J121" s="596"/>
      <c r="K121" s="596"/>
    </row>
    <row r="122" spans="3:11" ht="12.75">
      <c r="C122" s="119"/>
      <c r="D122" s="119"/>
      <c r="E122" s="119"/>
      <c r="F122" s="119"/>
      <c r="G122" s="119"/>
      <c r="H122" s="119"/>
      <c r="I122" s="119"/>
      <c r="J122" s="119"/>
      <c r="K122" s="119"/>
    </row>
    <row r="123" spans="3:11" ht="12.75">
      <c r="C123" s="97" t="s">
        <v>258</v>
      </c>
      <c r="D123" s="595" t="str">
        <f>Translations!$B$149</f>
        <v>Who can we contact about your monitoring plan?</v>
      </c>
      <c r="E123" s="595"/>
      <c r="F123" s="595"/>
      <c r="G123" s="595"/>
      <c r="H123" s="595"/>
      <c r="I123" s="595"/>
      <c r="J123" s="595"/>
      <c r="K123" s="595"/>
    </row>
    <row r="124" spans="3:11" ht="26.25" customHeight="1">
      <c r="C124" s="98"/>
      <c r="D124" s="577" t="str">
        <f>Translations!$B$150</f>
        <v>It will help us to have someone who we can contact directly with any questions about your monitoring plan. The person you name should have the authority to act on your behalf. This could be an agent acting on behalf of the aircraft operator.</v>
      </c>
      <c r="E124" s="577"/>
      <c r="F124" s="577"/>
      <c r="G124" s="577"/>
      <c r="H124" s="577"/>
      <c r="I124" s="577"/>
      <c r="J124" s="577"/>
      <c r="K124" s="577"/>
    </row>
    <row r="125" spans="3:11" ht="12.75">
      <c r="C125" s="116"/>
      <c r="D125" s="1"/>
      <c r="E125" s="1"/>
      <c r="F125" s="1"/>
      <c r="G125" s="1"/>
      <c r="H125" s="1"/>
      <c r="I125" s="1"/>
      <c r="J125" s="1"/>
      <c r="K125" s="1"/>
    </row>
    <row r="126" spans="3:11" ht="12.75">
      <c r="C126" s="98"/>
      <c r="E126" s="98"/>
      <c r="G126" s="97" t="str">
        <f>Translations!$B$151</f>
        <v>Title:</v>
      </c>
      <c r="I126" s="556" t="s">
        <v>303</v>
      </c>
      <c r="J126" s="557"/>
      <c r="K126" s="558"/>
    </row>
    <row r="127" spans="3:11" ht="12.75">
      <c r="C127" s="98"/>
      <c r="E127" s="98"/>
      <c r="G127" s="97" t="str">
        <f>Translations!$B$152</f>
        <v>First Name:</v>
      </c>
      <c r="I127" s="556"/>
      <c r="J127" s="557"/>
      <c r="K127" s="558"/>
    </row>
    <row r="128" spans="3:11" ht="12.75">
      <c r="C128" s="98"/>
      <c r="E128" s="98"/>
      <c r="G128" s="97" t="str">
        <f>Translations!$B$153</f>
        <v>Surname:</v>
      </c>
      <c r="I128" s="556"/>
      <c r="J128" s="557"/>
      <c r="K128" s="558"/>
    </row>
    <row r="129" spans="3:11" ht="12.75">
      <c r="C129" s="98"/>
      <c r="E129" s="98"/>
      <c r="F129" s="98"/>
      <c r="G129" s="96" t="str">
        <f>Translations!$B$154</f>
        <v>Job title:</v>
      </c>
      <c r="I129" s="556"/>
      <c r="J129" s="557"/>
      <c r="K129" s="558"/>
    </row>
    <row r="130" spans="3:8" ht="12.75">
      <c r="C130" s="98"/>
      <c r="E130" s="98"/>
      <c r="F130" s="98"/>
      <c r="G130" s="96" t="str">
        <f>Translations!$B$155</f>
        <v>Organisation name (if acting on behalf of the aircraft operator):</v>
      </c>
      <c r="H130" s="98"/>
    </row>
    <row r="131" spans="2:11" ht="12.75">
      <c r="B131" s="74"/>
      <c r="C131" s="120"/>
      <c r="E131" s="121"/>
      <c r="F131" s="121"/>
      <c r="G131" s="100"/>
      <c r="H131" s="74"/>
      <c r="I131" s="556"/>
      <c r="J131" s="557"/>
      <c r="K131" s="558"/>
    </row>
    <row r="132" spans="3:11" ht="12.75">
      <c r="C132" s="98"/>
      <c r="E132" s="98"/>
      <c r="F132" s="98"/>
      <c r="G132" s="96" t="str">
        <f>Translations!$B$156</f>
        <v>Telephone number:</v>
      </c>
      <c r="I132" s="556"/>
      <c r="J132" s="557"/>
      <c r="K132" s="558"/>
    </row>
    <row r="133" spans="3:11" ht="12.75">
      <c r="C133" s="119"/>
      <c r="E133" s="98"/>
      <c r="F133" s="98"/>
      <c r="G133" s="96" t="str">
        <f>Translations!$B$157</f>
        <v>Email address:</v>
      </c>
      <c r="I133" s="556"/>
      <c r="J133" s="557"/>
      <c r="K133" s="558"/>
    </row>
    <row r="134" spans="2:11" ht="3.75" customHeight="1">
      <c r="B134" s="74"/>
      <c r="C134" s="120"/>
      <c r="D134" s="100"/>
      <c r="E134" s="121"/>
      <c r="F134" s="121"/>
      <c r="G134" s="74"/>
      <c r="H134" s="74"/>
      <c r="I134" s="122"/>
      <c r="J134" s="122"/>
      <c r="K134" s="122"/>
    </row>
    <row r="135" spans="4:11" ht="18.75" customHeight="1">
      <c r="D135" s="581" t="str">
        <f>Translations!$B$158</f>
        <v>&lt;&lt;&lt; If you have selected the t-km monitoring plan under 2(c), click here to proceed to section 4 &gt;&gt;&gt;</v>
      </c>
      <c r="E135" s="581"/>
      <c r="F135" s="581"/>
      <c r="G135" s="581"/>
      <c r="H135" s="582"/>
      <c r="I135" s="582"/>
      <c r="J135" s="582"/>
      <c r="K135" s="582"/>
    </row>
    <row r="136" spans="2:11" ht="3.75" customHeight="1">
      <c r="B136" s="74"/>
      <c r="C136" s="120"/>
      <c r="D136" s="100"/>
      <c r="E136" s="121"/>
      <c r="F136" s="121"/>
      <c r="G136" s="74"/>
      <c r="H136" s="74"/>
      <c r="I136" s="122"/>
      <c r="J136" s="122"/>
      <c r="K136" s="122"/>
    </row>
    <row r="137" spans="2:4" ht="12.75">
      <c r="B137" s="74"/>
      <c r="C137" s="96" t="s">
        <v>261</v>
      </c>
      <c r="D137" s="96" t="str">
        <f>Translations!$B$159</f>
        <v>Please provide an address for receipt of correspondence</v>
      </c>
    </row>
    <row r="138" spans="2:11" ht="27" customHeight="1">
      <c r="B138" s="123" t="str">
        <f>Translations!$B$160</f>
        <v>
</v>
      </c>
      <c r="C138" s="124"/>
      <c r="D138" s="580"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138" s="580"/>
      <c r="F138" s="580"/>
      <c r="G138" s="580"/>
      <c r="H138" s="580"/>
      <c r="I138" s="580"/>
      <c r="J138" s="580"/>
      <c r="K138" s="580"/>
    </row>
    <row r="139" spans="2:11" ht="12.75">
      <c r="B139" s="74"/>
      <c r="C139" s="125"/>
      <c r="G139" s="96" t="str">
        <f>Translations!$B$151</f>
        <v>Title:</v>
      </c>
      <c r="H139" s="126"/>
      <c r="I139" s="556" t="s">
        <v>303</v>
      </c>
      <c r="J139" s="557"/>
      <c r="K139" s="558"/>
    </row>
    <row r="140" spans="2:11" ht="12.75">
      <c r="B140" s="74"/>
      <c r="C140" s="125"/>
      <c r="D140" s="96"/>
      <c r="E140" s="98"/>
      <c r="G140" s="96" t="str">
        <f>Translations!$B$152</f>
        <v>First Name:</v>
      </c>
      <c r="H140" s="126"/>
      <c r="I140" s="556"/>
      <c r="J140" s="557"/>
      <c r="K140" s="558"/>
    </row>
    <row r="141" spans="2:11" ht="12.75">
      <c r="B141" s="74"/>
      <c r="C141" s="125"/>
      <c r="D141" s="96"/>
      <c r="E141" s="98"/>
      <c r="G141" s="96" t="str">
        <f>Translations!$B$153</f>
        <v>Surname:</v>
      </c>
      <c r="H141" s="126"/>
      <c r="I141" s="556"/>
      <c r="J141" s="557"/>
      <c r="K141" s="558"/>
    </row>
    <row r="142" spans="2:11" ht="12.75">
      <c r="B142" s="74"/>
      <c r="C142" s="127"/>
      <c r="E142" s="98"/>
      <c r="G142" s="96" t="str">
        <f>Translations!$B$157</f>
        <v>Email address:</v>
      </c>
      <c r="H142" s="126"/>
      <c r="I142" s="556"/>
      <c r="J142" s="557"/>
      <c r="K142" s="558"/>
    </row>
    <row r="143" spans="3:11" ht="12.75">
      <c r="C143" s="98"/>
      <c r="E143" s="98"/>
      <c r="F143" s="98"/>
      <c r="G143" s="96" t="str">
        <f>Translations!$B$156</f>
        <v>Telephone number:</v>
      </c>
      <c r="I143" s="556"/>
      <c r="J143" s="557"/>
      <c r="K143" s="558"/>
    </row>
    <row r="144" spans="2:11" ht="12.75">
      <c r="B144" s="74"/>
      <c r="C144" s="125"/>
      <c r="G144" s="128" t="str">
        <f>Translations!$B$162</f>
        <v>Address Line 1:</v>
      </c>
      <c r="H144" s="128"/>
      <c r="I144" s="556"/>
      <c r="J144" s="557"/>
      <c r="K144" s="558"/>
    </row>
    <row r="145" spans="2:11" ht="12.75">
      <c r="B145" s="74"/>
      <c r="C145" s="129"/>
      <c r="G145" s="128" t="str">
        <f>Translations!$B$163</f>
        <v>Address Line 2:</v>
      </c>
      <c r="H145" s="128"/>
      <c r="I145" s="556"/>
      <c r="J145" s="557"/>
      <c r="K145" s="558"/>
    </row>
    <row r="146" spans="2:11" ht="12.75">
      <c r="B146" s="74"/>
      <c r="C146" s="129"/>
      <c r="G146" s="128" t="str">
        <f>Translations!$B$164</f>
        <v>City:</v>
      </c>
      <c r="H146" s="128"/>
      <c r="I146" s="556"/>
      <c r="J146" s="557"/>
      <c r="K146" s="558"/>
    </row>
    <row r="147" spans="2:11" ht="12.75">
      <c r="B147" s="74"/>
      <c r="C147" s="129"/>
      <c r="G147" s="128" t="str">
        <f>Translations!$B$165</f>
        <v>State/Province/Region:</v>
      </c>
      <c r="H147" s="128"/>
      <c r="I147" s="556"/>
      <c r="J147" s="557"/>
      <c r="K147" s="558"/>
    </row>
    <row r="148" spans="2:11" ht="12.75">
      <c r="B148" s="74"/>
      <c r="C148" s="129"/>
      <c r="G148" s="128" t="str">
        <f>Translations!$B$166</f>
        <v>Postcode/ZIP:</v>
      </c>
      <c r="H148" s="128"/>
      <c r="I148" s="556"/>
      <c r="J148" s="557"/>
      <c r="K148" s="558"/>
    </row>
    <row r="149" spans="2:11" ht="12.75">
      <c r="B149" s="74"/>
      <c r="C149" s="129"/>
      <c r="G149" s="128" t="str">
        <f>Translations!$B$167</f>
        <v>Country:</v>
      </c>
      <c r="H149" s="128"/>
      <c r="I149" s="556" t="s">
        <v>303</v>
      </c>
      <c r="J149" s="557"/>
      <c r="K149" s="558"/>
    </row>
    <row r="150" spans="2:11" ht="12.75">
      <c r="B150" s="74"/>
      <c r="C150" s="129"/>
      <c r="D150" s="96"/>
      <c r="E150" s="98"/>
      <c r="F150" s="98"/>
      <c r="G150" s="130"/>
      <c r="H150" s="130"/>
      <c r="I150" s="122"/>
      <c r="J150" s="122"/>
      <c r="K150" s="122"/>
    </row>
    <row r="151" spans="2:12" ht="4.5" customHeight="1">
      <c r="B151" s="374"/>
      <c r="C151" s="374"/>
      <c r="D151" s="375"/>
      <c r="E151" s="375"/>
      <c r="F151" s="375"/>
      <c r="G151" s="376"/>
      <c r="H151" s="376"/>
      <c r="I151" s="375"/>
      <c r="J151" s="377"/>
      <c r="K151" s="375"/>
      <c r="L151" s="375"/>
    </row>
    <row r="152" spans="2:12" ht="12.75">
      <c r="B152" s="375"/>
      <c r="C152" s="97" t="s">
        <v>299</v>
      </c>
      <c r="D152" s="97" t="str">
        <f>Translations!$B$909</f>
        <v>Legal representative of the aircraft operator</v>
      </c>
      <c r="L152" s="375"/>
    </row>
    <row r="153" spans="2:12" ht="25.5" customHeight="1">
      <c r="B153" s="382" t="str">
        <f>Translations!$B$160</f>
        <v>
</v>
      </c>
      <c r="C153" s="124"/>
      <c r="D153" s="602" t="str">
        <f>Translations!$B$910</f>
        <v>Please provide contact information of a representative who is legally responsible for the aircraft operator, for the purpose of compliance with the EU ETS, or CORSIA rules, as applicable.</v>
      </c>
      <c r="E153" s="580"/>
      <c r="F153" s="580"/>
      <c r="G153" s="580"/>
      <c r="H153" s="580"/>
      <c r="I153" s="580"/>
      <c r="J153" s="580"/>
      <c r="K153" s="580"/>
      <c r="L153" s="375"/>
    </row>
    <row r="154" spans="2:12" ht="12.75">
      <c r="B154" s="375"/>
      <c r="C154" s="125"/>
      <c r="G154" s="96" t="str">
        <f>Translations!$B$151</f>
        <v>Title:</v>
      </c>
      <c r="H154" s="126"/>
      <c r="I154" s="556" t="s">
        <v>303</v>
      </c>
      <c r="J154" s="557"/>
      <c r="K154" s="558"/>
      <c r="L154" s="375"/>
    </row>
    <row r="155" spans="2:12" ht="12.75">
      <c r="B155" s="375"/>
      <c r="C155" s="125"/>
      <c r="D155" s="96"/>
      <c r="E155" s="98"/>
      <c r="G155" s="96" t="str">
        <f>Translations!$B$152</f>
        <v>First Name:</v>
      </c>
      <c r="H155" s="126"/>
      <c r="I155" s="556"/>
      <c r="J155" s="557"/>
      <c r="K155" s="558"/>
      <c r="L155" s="375"/>
    </row>
    <row r="156" spans="2:12" ht="12.75">
      <c r="B156" s="375"/>
      <c r="C156" s="125"/>
      <c r="D156" s="96"/>
      <c r="E156" s="98"/>
      <c r="G156" s="96" t="str">
        <f>Translations!$B$153</f>
        <v>Surname:</v>
      </c>
      <c r="H156" s="126"/>
      <c r="I156" s="556"/>
      <c r="J156" s="557"/>
      <c r="K156" s="558"/>
      <c r="L156" s="375"/>
    </row>
    <row r="157" spans="2:12" ht="12.75">
      <c r="B157" s="375"/>
      <c r="C157" s="127"/>
      <c r="E157" s="98"/>
      <c r="G157" s="96" t="str">
        <f>Translations!$B$157</f>
        <v>Email address:</v>
      </c>
      <c r="H157" s="126"/>
      <c r="I157" s="556"/>
      <c r="J157" s="557"/>
      <c r="K157" s="558"/>
      <c r="L157" s="375"/>
    </row>
    <row r="158" spans="2:12" ht="12.75">
      <c r="B158" s="375"/>
      <c r="C158" s="98"/>
      <c r="E158" s="98"/>
      <c r="F158" s="98"/>
      <c r="G158" s="96" t="str">
        <f>Translations!$B$156</f>
        <v>Telephone number:</v>
      </c>
      <c r="I158" s="556"/>
      <c r="J158" s="557"/>
      <c r="K158" s="558"/>
      <c r="L158" s="375"/>
    </row>
    <row r="159" spans="2:12" ht="12.75">
      <c r="B159" s="375"/>
      <c r="C159" s="125"/>
      <c r="G159" s="128" t="str">
        <f>Translations!$B$162</f>
        <v>Address Line 1:</v>
      </c>
      <c r="H159" s="128"/>
      <c r="I159" s="556"/>
      <c r="J159" s="557"/>
      <c r="K159" s="558"/>
      <c r="L159" s="375"/>
    </row>
    <row r="160" spans="2:12" ht="12.75">
      <c r="B160" s="375"/>
      <c r="C160" s="129"/>
      <c r="G160" s="128" t="str">
        <f>Translations!$B$163</f>
        <v>Address Line 2:</v>
      </c>
      <c r="H160" s="128"/>
      <c r="I160" s="556"/>
      <c r="J160" s="557"/>
      <c r="K160" s="558"/>
      <c r="L160" s="375"/>
    </row>
    <row r="161" spans="2:12" ht="12.75">
      <c r="B161" s="375"/>
      <c r="C161" s="129"/>
      <c r="G161" s="128" t="str">
        <f>Translations!$B$164</f>
        <v>City:</v>
      </c>
      <c r="H161" s="128"/>
      <c r="I161" s="556"/>
      <c r="J161" s="557"/>
      <c r="K161" s="558"/>
      <c r="L161" s="375"/>
    </row>
    <row r="162" spans="2:12" ht="12.75">
      <c r="B162" s="375"/>
      <c r="C162" s="129"/>
      <c r="G162" s="128" t="str">
        <f>Translations!$B$165</f>
        <v>State/Province/Region:</v>
      </c>
      <c r="H162" s="128"/>
      <c r="I162" s="556"/>
      <c r="J162" s="557"/>
      <c r="K162" s="558"/>
      <c r="L162" s="375"/>
    </row>
    <row r="163" spans="2:12" ht="12.75">
      <c r="B163" s="375"/>
      <c r="C163" s="129"/>
      <c r="G163" s="128" t="str">
        <f>Translations!$B$166</f>
        <v>Postcode/ZIP:</v>
      </c>
      <c r="H163" s="128"/>
      <c r="I163" s="556"/>
      <c r="J163" s="557"/>
      <c r="K163" s="558"/>
      <c r="L163" s="375"/>
    </row>
    <row r="164" spans="2:12" ht="12.75">
      <c r="B164" s="375"/>
      <c r="C164" s="129"/>
      <c r="G164" s="128" t="str">
        <f>Translations!$B$167</f>
        <v>Country:</v>
      </c>
      <c r="H164" s="128"/>
      <c r="I164" s="556" t="s">
        <v>303</v>
      </c>
      <c r="J164" s="557"/>
      <c r="K164" s="558"/>
      <c r="L164" s="375"/>
    </row>
    <row r="165" spans="2:12" ht="4.5" customHeight="1">
      <c r="B165" s="374"/>
      <c r="C165" s="374"/>
      <c r="D165" s="375"/>
      <c r="E165" s="375"/>
      <c r="F165" s="375"/>
      <c r="G165" s="376"/>
      <c r="H165" s="376"/>
      <c r="I165" s="375"/>
      <c r="J165" s="377"/>
      <c r="K165" s="375"/>
      <c r="L165" s="375"/>
    </row>
    <row r="166" spans="2:11" ht="12.75">
      <c r="B166" s="74"/>
      <c r="C166" s="129"/>
      <c r="D166" s="96"/>
      <c r="E166" s="98"/>
      <c r="F166" s="98"/>
      <c r="G166" s="130"/>
      <c r="H166" s="130"/>
      <c r="I166" s="122"/>
      <c r="J166" s="122"/>
      <c r="K166" s="122"/>
    </row>
    <row r="167" spans="4:8" ht="12.75">
      <c r="D167" s="579" t="str">
        <f>Translations!$B$168</f>
        <v>&lt;&lt;&lt; Click here to proceed to next section &gt;&gt;&gt;</v>
      </c>
      <c r="E167" s="579"/>
      <c r="F167" s="579"/>
      <c r="G167" s="579"/>
      <c r="H167" s="579"/>
    </row>
  </sheetData>
  <sheetProtection sheet="1" objects="1" scenarios="1" formatCells="0" formatColumns="0" formatRows="0" insertColumns="0" insertRows="0"/>
  <mergeCells count="124">
    <mergeCell ref="I70:K70"/>
    <mergeCell ref="D70:H70"/>
    <mergeCell ref="D68:J68"/>
    <mergeCell ref="D72:K72"/>
    <mergeCell ref="D74:I74"/>
    <mergeCell ref="D29:K29"/>
    <mergeCell ref="D41:K41"/>
    <mergeCell ref="D42:K42"/>
    <mergeCell ref="D66:J66"/>
    <mergeCell ref="D52:K52"/>
    <mergeCell ref="D101:K101"/>
    <mergeCell ref="I163:K163"/>
    <mergeCell ref="D99:K99"/>
    <mergeCell ref="D100:K100"/>
    <mergeCell ref="D102:K102"/>
    <mergeCell ref="D153:K153"/>
    <mergeCell ref="I154:K154"/>
    <mergeCell ref="I155:K155"/>
    <mergeCell ref="I156:K156"/>
    <mergeCell ref="I133:K133"/>
    <mergeCell ref="I164:K164"/>
    <mergeCell ref="I157:K157"/>
    <mergeCell ref="I158:K158"/>
    <mergeCell ref="I159:K159"/>
    <mergeCell ref="I160:K160"/>
    <mergeCell ref="I161:K161"/>
    <mergeCell ref="I162:K162"/>
    <mergeCell ref="I14:K14"/>
    <mergeCell ref="D14:H14"/>
    <mergeCell ref="I26:K26"/>
    <mergeCell ref="D16:H16"/>
    <mergeCell ref="D20:K20"/>
    <mergeCell ref="D21:K21"/>
    <mergeCell ref="D25:K25"/>
    <mergeCell ref="D23:H23"/>
    <mergeCell ref="D26:H27"/>
    <mergeCell ref="D78:K78"/>
    <mergeCell ref="D48:K48"/>
    <mergeCell ref="I54:K54"/>
    <mergeCell ref="I47:K47"/>
    <mergeCell ref="D47:H47"/>
    <mergeCell ref="I45:K45"/>
    <mergeCell ref="D59:K59"/>
    <mergeCell ref="I55:K55"/>
    <mergeCell ref="D49:H49"/>
    <mergeCell ref="I49:K49"/>
    <mergeCell ref="D123:K123"/>
    <mergeCell ref="D121:K121"/>
    <mergeCell ref="D104:K104"/>
    <mergeCell ref="D108:K108"/>
    <mergeCell ref="D15:K15"/>
    <mergeCell ref="D17:K17"/>
    <mergeCell ref="I89:K89"/>
    <mergeCell ref="I80:K80"/>
    <mergeCell ref="D97:K97"/>
    <mergeCell ref="D96:K96"/>
    <mergeCell ref="C3:K3"/>
    <mergeCell ref="I23:K23"/>
    <mergeCell ref="I7:K7"/>
    <mergeCell ref="D10:K10"/>
    <mergeCell ref="D7:G7"/>
    <mergeCell ref="I12:K12"/>
    <mergeCell ref="D8:K8"/>
    <mergeCell ref="I18:K18"/>
    <mergeCell ref="I16:K16"/>
    <mergeCell ref="D12:H12"/>
    <mergeCell ref="D138:K138"/>
    <mergeCell ref="D124:K124"/>
    <mergeCell ref="I145:K145"/>
    <mergeCell ref="I126:K126"/>
    <mergeCell ref="I144:K144"/>
    <mergeCell ref="I131:K131"/>
    <mergeCell ref="D135:K135"/>
    <mergeCell ref="I132:K132"/>
    <mergeCell ref="D167:H167"/>
    <mergeCell ref="I139:K139"/>
    <mergeCell ref="I140:K140"/>
    <mergeCell ref="I127:K127"/>
    <mergeCell ref="I128:K128"/>
    <mergeCell ref="D113:K113"/>
    <mergeCell ref="I141:K141"/>
    <mergeCell ref="I149:K149"/>
    <mergeCell ref="I142:K142"/>
    <mergeCell ref="I146:K146"/>
    <mergeCell ref="I83:K83"/>
    <mergeCell ref="I84:K84"/>
    <mergeCell ref="I148:K148"/>
    <mergeCell ref="I114:K114"/>
    <mergeCell ref="D116:K116"/>
    <mergeCell ref="D111:K111"/>
    <mergeCell ref="D110:K110"/>
    <mergeCell ref="I129:K129"/>
    <mergeCell ref="I147:K147"/>
    <mergeCell ref="I143:K143"/>
    <mergeCell ref="D64:I64"/>
    <mergeCell ref="D62:K62"/>
    <mergeCell ref="D119:K119"/>
    <mergeCell ref="D105:K105"/>
    <mergeCell ref="D106:K106"/>
    <mergeCell ref="D117:K117"/>
    <mergeCell ref="D118:K118"/>
    <mergeCell ref="I112:K112"/>
    <mergeCell ref="D87:K87"/>
    <mergeCell ref="I94:K94"/>
    <mergeCell ref="I91:K91"/>
    <mergeCell ref="I115:K115"/>
    <mergeCell ref="D44:K44"/>
    <mergeCell ref="D28:K28"/>
    <mergeCell ref="I92:K92"/>
    <mergeCell ref="I93:K93"/>
    <mergeCell ref="D45:H45"/>
    <mergeCell ref="I81:K81"/>
    <mergeCell ref="I85:K85"/>
    <mergeCell ref="I88:K88"/>
    <mergeCell ref="D50:K50"/>
    <mergeCell ref="D11:K11"/>
    <mergeCell ref="D22:K22"/>
    <mergeCell ref="D61:K61"/>
    <mergeCell ref="D60:K60"/>
    <mergeCell ref="I90:K90"/>
    <mergeCell ref="I79:K79"/>
    <mergeCell ref="I53:K53"/>
    <mergeCell ref="I56:K56"/>
    <mergeCell ref="I82:K82"/>
  </mergeCells>
  <conditionalFormatting sqref="D104:F104 I79:K85 I26:K26 I47:K47 I45:K45 I23:K23 I88:K94 I112:K112 I114:K115 I139:I149 I53:K56">
    <cfRule type="expression" priority="30" dxfId="8" stopIfTrue="1">
      <formula>(CNTR_PrimaryMP=2)</formula>
    </cfRule>
  </conditionalFormatting>
  <conditionalFormatting sqref="D113:K113">
    <cfRule type="expression" priority="33" dxfId="31" stopIfTrue="1">
      <formula>(CNTR_Commercial=3)</formula>
    </cfRule>
    <cfRule type="expression" priority="34" dxfId="97" stopIfTrue="1">
      <formula>(CNTR_Commercial=2)</formula>
    </cfRule>
  </conditionalFormatting>
  <conditionalFormatting sqref="D20:K20 D135:K135">
    <cfRule type="expression" priority="35" dxfId="31" stopIfTrue="1">
      <formula>(CNTR_PrimaryMP=1)</formula>
    </cfRule>
  </conditionalFormatting>
  <conditionalFormatting sqref="D105:F106">
    <cfRule type="expression" priority="27" dxfId="8" stopIfTrue="1">
      <formula>(CNTR_PrimaryMP=2)</formula>
    </cfRule>
  </conditionalFormatting>
  <conditionalFormatting sqref="D117:F117">
    <cfRule type="expression" priority="26" dxfId="8" stopIfTrue="1">
      <formula>($M$14=2)</formula>
    </cfRule>
  </conditionalFormatting>
  <conditionalFormatting sqref="D118:F119">
    <cfRule type="expression" priority="25" dxfId="8" stopIfTrue="1">
      <formula>($M$14=2)</formula>
    </cfRule>
  </conditionalFormatting>
  <conditionalFormatting sqref="K64">
    <cfRule type="expression" priority="24" dxfId="8" stopIfTrue="1">
      <formula>(CNTR_PrimaryMP=2)</formula>
    </cfRule>
  </conditionalFormatting>
  <conditionalFormatting sqref="B98:L103">
    <cfRule type="expression" priority="22" dxfId="0" stopIfTrue="1">
      <formula>CONTR_CORSIAapplied=FALSE</formula>
    </cfRule>
  </conditionalFormatting>
  <conditionalFormatting sqref="B151:L165">
    <cfRule type="expression" priority="18" dxfId="0" stopIfTrue="1">
      <formula>CONTR_CORSIAapplied=FALSE</formula>
    </cfRule>
  </conditionalFormatting>
  <conditionalFormatting sqref="C102:K102">
    <cfRule type="expression" priority="20" dxfId="0" stopIfTrue="1">
      <formula>CONTR_CORSIAapplied=FALSE</formula>
    </cfRule>
  </conditionalFormatting>
  <conditionalFormatting sqref="D42">
    <cfRule type="expression" priority="14" dxfId="8" stopIfTrue="1">
      <formula>(CNTR_PrimaryMP=2)</formula>
    </cfRule>
  </conditionalFormatting>
  <conditionalFormatting sqref="E30:J40">
    <cfRule type="expression" priority="12" dxfId="0" stopIfTrue="1">
      <formula>(CNTR_PrimaryMP=2)</formula>
    </cfRule>
  </conditionalFormatting>
  <conditionalFormatting sqref="C101:K101">
    <cfRule type="expression" priority="9" dxfId="0" stopIfTrue="1">
      <formula>CONTR_CORSIAapplied=FALSE</formula>
    </cfRule>
  </conditionalFormatting>
  <conditionalFormatting sqref="I70:K70">
    <cfRule type="expression" priority="4" dxfId="0" stopIfTrue="1">
      <formula>($M70=TRUE)</formula>
    </cfRule>
    <cfRule type="expression" priority="7" dxfId="8" stopIfTrue="1">
      <formula>(CNTR_PrimaryMP=2)</formula>
    </cfRule>
  </conditionalFormatting>
  <conditionalFormatting sqref="K68">
    <cfRule type="expression" priority="5" dxfId="0" stopIfTrue="1">
      <formula>(M68=TRUE)</formula>
    </cfRule>
    <cfRule type="expression" priority="6" dxfId="8" stopIfTrue="1">
      <formula>(CNTR_PrimaryMP=2)</formula>
    </cfRule>
  </conditionalFormatting>
  <conditionalFormatting sqref="K74">
    <cfRule type="expression" priority="3" dxfId="8" stopIfTrue="1">
      <formula>(CNTR_PrimaryMP=2)</formula>
    </cfRule>
  </conditionalFormatting>
  <conditionalFormatting sqref="I49:K49">
    <cfRule type="expression" priority="2" dxfId="8" stopIfTrue="1">
      <formula>(CNTR_PrimaryMP=2)</formula>
    </cfRule>
  </conditionalFormatting>
  <dataValidations count="12">
    <dataValidation type="list" allowBlank="1" showInputMessage="1" showErrorMessage="1" sqref="I149:K149 I93:K93 I84:K84 I164:K164 I70:K70">
      <formula1>worldcountries</formula1>
    </dataValidation>
    <dataValidation type="list" allowBlank="1" showInputMessage="1" showErrorMessage="1" sqref="I139:K139 I126 I154:K154">
      <formula1>Title</formula1>
    </dataValidation>
    <dataValidation type="list" allowBlank="1" showInputMessage="1" showErrorMessage="1" sqref="I112:K112">
      <formula1>opstatus</formula1>
    </dataValidation>
    <dataValidation type="list" allowBlank="1" showInputMessage="1" showErrorMessage="1" sqref="I114:K114">
      <formula1>flighttypes</formula1>
    </dataValidation>
    <dataValidation type="list" allowBlank="1" showInputMessage="1" showErrorMessage="1" sqref="I115:K115">
      <formula1>operationsscope</formula1>
    </dataValidation>
    <dataValidation type="list" allowBlank="1" showInputMessage="1" showErrorMessage="1" sqref="I45:K45">
      <formula1>memberstates</formula1>
    </dataValidation>
    <dataValidation type="list" allowBlank="1" showInputMessage="1" showErrorMessage="1" sqref="I56:K56 I54:K54">
      <formula1>aviationauthorities</formula1>
    </dataValidation>
    <dataValidation type="list" allowBlank="1" showInputMessage="1" showErrorMessage="1" sqref="I26:K26 D42:K42">
      <formula1>notapplicable</formula1>
    </dataValidation>
    <dataValidation type="list" allowBlank="1" showInputMessage="1" showErrorMessage="1" sqref="I47:K47 I49:K49">
      <formula1>CompetentAuthorities</formula1>
    </dataValidation>
    <dataValidation type="list" allowBlank="1" showInputMessage="1" showErrorMessage="1" sqref="I14:K14">
      <formula1>SelectPrimaryInfoSource</formula1>
    </dataValidation>
    <dataValidation type="list" allowBlank="1" showInputMessage="1" showErrorMessage="1" sqref="I16:K16">
      <formula1>NewUpdate</formula1>
    </dataValidation>
    <dataValidation type="list" allowBlank="1" showInputMessage="1" showErrorMessage="1" sqref="K64 K68 K74">
      <formula1>TrueFalseOnly</formula1>
    </dataValidation>
  </dataValidations>
  <hyperlinks>
    <hyperlink ref="D167:H167" location="JUMP_4_operations" display="JUMP_4_operations"/>
    <hyperlink ref="D20:G20" location="'Identification and description'!H74" display="'Identification and description'!H74"/>
    <hyperlink ref="D135:G135" location="'Tonne-kilometres'!A1" display="'Tonne-kilometres'!A1"/>
    <hyperlink ref="D135:K135" location="JUMP_4_operations" display="JUMP_4_operations"/>
    <hyperlink ref="D20:K20" location="JUMP_3_Contact" display="JUMP_3_Contact"/>
  </hyperlinks>
  <printOptions/>
  <pageMargins left="0.7874015748031497" right="0.7874015748031497" top="0.7874015748031497" bottom="0.7874015748031497" header="0.3937007874015748" footer="0.3937007874015748"/>
  <pageSetup fitToHeight="4" fitToWidth="1" horizontalDpi="600" verticalDpi="600" orientation="portrait" paperSize="9" scale="76" r:id="rId1"/>
  <headerFooter alignWithMargins="0">
    <oddHeader>&amp;L&amp;F, &amp;A&amp;R&amp;D, &amp;T</oddHeader>
    <oddFooter>&amp;C&amp;P / &amp;N</oddFooter>
  </headerFooter>
  <rowBreaks count="2" manualBreakCount="2">
    <brk id="86" max="255" man="1"/>
    <brk id="12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204"/>
  <sheetViews>
    <sheetView showGridLines="0" zoomScale="145" zoomScaleNormal="145" zoomScaleSheetLayoutView="100" zoomScalePageLayoutView="0" workbookViewId="0" topLeftCell="B2">
      <selection activeCell="B2" sqref="B2"/>
    </sheetView>
  </sheetViews>
  <sheetFormatPr defaultColWidth="10.7109375" defaultRowHeight="12.75"/>
  <cols>
    <col min="1" max="1" width="3.28125" style="104" hidden="1" customWidth="1"/>
    <col min="2" max="2" width="3.28125" style="103" customWidth="1"/>
    <col min="3" max="3" width="4.140625" style="103" customWidth="1"/>
    <col min="4" max="9" width="10.7109375" style="103" customWidth="1"/>
    <col min="10" max="14" width="6.7109375" style="103" customWidth="1"/>
    <col min="15" max="15" width="4.7109375" style="80" customWidth="1"/>
    <col min="16" max="16" width="10.7109375" style="104" hidden="1" customWidth="1"/>
    <col min="17" max="17" width="4.7109375" style="103" customWidth="1"/>
    <col min="18" max="16384" width="10.7109375" style="103" customWidth="1"/>
  </cols>
  <sheetData>
    <row r="1" spans="1:16" s="104" customFormat="1" ht="12.75" hidden="1">
      <c r="A1" s="367" t="s">
        <v>1011</v>
      </c>
      <c r="P1" s="104" t="s">
        <v>1011</v>
      </c>
    </row>
    <row r="2" ht="12.75"/>
    <row r="3" spans="3:16" ht="18" customHeight="1">
      <c r="C3" s="659" t="str">
        <f>Translations!$B$169</f>
        <v>EMISSION SOURCES and FLEET CHARACTERISTICS</v>
      </c>
      <c r="D3" s="659"/>
      <c r="E3" s="659"/>
      <c r="F3" s="659"/>
      <c r="G3" s="476"/>
      <c r="H3" s="476"/>
      <c r="I3" s="476"/>
      <c r="J3" s="4"/>
      <c r="K3" s="4"/>
      <c r="L3" s="4"/>
      <c r="M3" s="4"/>
      <c r="N3" s="4"/>
      <c r="P3" s="133" t="s">
        <v>210</v>
      </c>
    </row>
    <row r="4" spans="3:14" ht="18" customHeight="1">
      <c r="C4" s="2"/>
      <c r="D4" s="2"/>
      <c r="E4" s="2"/>
      <c r="F4" s="2"/>
      <c r="G4" s="2"/>
      <c r="H4" s="2"/>
      <c r="I4" s="2"/>
      <c r="J4" s="2"/>
      <c r="K4" s="2"/>
      <c r="L4" s="2"/>
      <c r="M4" s="2"/>
      <c r="N4" s="2"/>
    </row>
    <row r="5" spans="3:15" ht="15.75">
      <c r="C5" s="118">
        <v>4</v>
      </c>
      <c r="D5" s="118" t="str">
        <f>Translations!$B$170</f>
        <v>About your operations</v>
      </c>
      <c r="E5" s="118"/>
      <c r="F5" s="118"/>
      <c r="G5" s="118"/>
      <c r="H5" s="118"/>
      <c r="I5" s="118"/>
      <c r="J5" s="118"/>
      <c r="K5" s="118"/>
      <c r="L5" s="118"/>
      <c r="M5" s="118"/>
      <c r="N5" s="118"/>
      <c r="O5" s="134"/>
    </row>
    <row r="6" spans="1:16" s="136" customFormat="1" ht="15.75">
      <c r="A6" s="365"/>
      <c r="B6" s="121"/>
      <c r="C6" s="135"/>
      <c r="D6" s="135"/>
      <c r="E6" s="135"/>
      <c r="F6" s="135"/>
      <c r="G6" s="135"/>
      <c r="H6" s="135"/>
      <c r="N6" s="135"/>
      <c r="O6" s="135"/>
      <c r="P6" s="104"/>
    </row>
    <row r="7" spans="1:16" s="136" customFormat="1" ht="15.75">
      <c r="A7" s="365"/>
      <c r="C7" s="135"/>
      <c r="D7" s="135" t="str">
        <f>Translations!$B$171</f>
        <v>Under 2(c) you have chosen:</v>
      </c>
      <c r="E7" s="135"/>
      <c r="H7" s="649" t="str">
        <f>IF(ISBLANK('Identification and description'!$I$14),"---",'Identification and description'!$I$14)</f>
        <v>---</v>
      </c>
      <c r="I7" s="650"/>
      <c r="J7" s="651"/>
      <c r="K7" s="651"/>
      <c r="L7" s="651"/>
      <c r="M7" s="652"/>
      <c r="N7" s="653"/>
      <c r="O7" s="135"/>
      <c r="P7" s="137"/>
    </row>
    <row r="8" spans="1:16" s="136" customFormat="1" ht="15.75">
      <c r="A8" s="365"/>
      <c r="C8" s="135"/>
      <c r="D8" s="138"/>
      <c r="E8" s="138"/>
      <c r="F8" s="138"/>
      <c r="G8" s="138"/>
      <c r="H8" s="138"/>
      <c r="I8" s="138"/>
      <c r="J8" s="138"/>
      <c r="K8" s="138"/>
      <c r="L8" s="138"/>
      <c r="M8" s="138"/>
      <c r="N8" s="138"/>
      <c r="O8" s="135"/>
      <c r="P8" s="139"/>
    </row>
    <row r="9" spans="1:16" s="80" customFormat="1" ht="15.75" customHeight="1">
      <c r="A9" s="104"/>
      <c r="B9" s="17"/>
      <c r="C9" s="97" t="s">
        <v>258</v>
      </c>
      <c r="D9" s="578" t="str">
        <f>Translations!$B$172</f>
        <v>Please provide a list of the aircraft types operated at the time of submission of this monitoring plan.</v>
      </c>
      <c r="E9" s="578"/>
      <c r="F9" s="578"/>
      <c r="G9" s="578"/>
      <c r="H9" s="578"/>
      <c r="I9" s="578"/>
      <c r="J9" s="554"/>
      <c r="K9" s="554"/>
      <c r="L9" s="554"/>
      <c r="M9" s="554"/>
      <c r="N9" s="554"/>
      <c r="O9" s="134"/>
      <c r="P9" s="137"/>
    </row>
    <row r="10" spans="1:16" s="80" customFormat="1" ht="37.5" customHeight="1">
      <c r="A10" s="104"/>
      <c r="B10" s="63"/>
      <c r="C10" s="97"/>
      <c r="D10" s="624" t="str">
        <f>Translations!$B$911</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v>
      </c>
      <c r="E10" s="641"/>
      <c r="F10" s="641"/>
      <c r="G10" s="641"/>
      <c r="H10" s="641"/>
      <c r="I10" s="641"/>
      <c r="J10" s="554"/>
      <c r="K10" s="554"/>
      <c r="L10" s="554"/>
      <c r="M10" s="554"/>
      <c r="N10" s="554"/>
      <c r="O10" s="134"/>
      <c r="P10" s="137"/>
    </row>
    <row r="11" spans="1:16" s="80" customFormat="1" ht="28.5" customHeight="1">
      <c r="A11" s="104"/>
      <c r="B11" s="63"/>
      <c r="C11" s="97"/>
      <c r="D11" s="641"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641"/>
      <c r="F11" s="641"/>
      <c r="G11" s="641"/>
      <c r="H11" s="641"/>
      <c r="I11" s="641"/>
      <c r="J11" s="554"/>
      <c r="K11" s="554"/>
      <c r="L11" s="554"/>
      <c r="M11" s="554"/>
      <c r="N11" s="554"/>
      <c r="O11" s="134"/>
      <c r="P11" s="137"/>
    </row>
    <row r="12" spans="1:16" s="80" customFormat="1" ht="28.5" customHeight="1">
      <c r="A12" s="104"/>
      <c r="B12" s="63"/>
      <c r="C12" s="97"/>
      <c r="D12" s="641" t="str">
        <f>Translations!$B$175</f>
        <v>For each aircraft type you have to specify which fuels will be used (which "source streams" will be associated with the emission sources). You can do that by entering "1" or "TRUE" in the appropriate fields. Leave the field blank if the fuel is not used.</v>
      </c>
      <c r="E12" s="641"/>
      <c r="F12" s="641"/>
      <c r="G12" s="641"/>
      <c r="H12" s="641"/>
      <c r="I12" s="641"/>
      <c r="J12" s="554"/>
      <c r="K12" s="554"/>
      <c r="L12" s="554"/>
      <c r="M12" s="554"/>
      <c r="N12" s="554"/>
      <c r="O12" s="134"/>
      <c r="P12" s="137"/>
    </row>
    <row r="13" spans="1:16" s="80" customFormat="1" ht="42" customHeight="1">
      <c r="A13" s="104"/>
      <c r="B13" s="63"/>
      <c r="C13" s="97"/>
      <c r="D13" s="624" t="str">
        <f>Translations!$B$176</f>
        <v>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v>
      </c>
      <c r="E13" s="641"/>
      <c r="F13" s="641"/>
      <c r="G13" s="641"/>
      <c r="H13" s="641"/>
      <c r="I13" s="641"/>
      <c r="J13" s="554"/>
      <c r="K13" s="554"/>
      <c r="L13" s="554"/>
      <c r="M13" s="554"/>
      <c r="N13" s="554"/>
      <c r="O13" s="134"/>
      <c r="P13" s="137"/>
    </row>
    <row r="14" spans="1:16" s="17" customFormat="1" ht="3.75" customHeight="1">
      <c r="A14" s="92"/>
      <c r="C14" s="97"/>
      <c r="D14" s="96"/>
      <c r="G14" s="113"/>
      <c r="H14" s="113"/>
      <c r="O14" s="140"/>
      <c r="P14" s="104"/>
    </row>
    <row r="15" spans="1:16" s="17" customFormat="1" ht="12.75">
      <c r="A15" s="92"/>
      <c r="C15" s="97"/>
      <c r="D15" s="96" t="str">
        <f>Translations!$B$177</f>
        <v>Date of submission of monitoring plan:</v>
      </c>
      <c r="H15" s="657"/>
      <c r="I15" s="658"/>
      <c r="O15" s="140"/>
      <c r="P15" s="104"/>
    </row>
    <row r="16" spans="1:16" s="17" customFormat="1" ht="3.75" customHeight="1">
      <c r="A16" s="92"/>
      <c r="C16" s="97"/>
      <c r="D16" s="96"/>
      <c r="G16" s="113"/>
      <c r="H16" s="113"/>
      <c r="O16" s="140"/>
      <c r="P16" s="104"/>
    </row>
    <row r="17" spans="1:16" s="80" customFormat="1" ht="70.5" customHeight="1">
      <c r="A17" s="104"/>
      <c r="B17" s="63"/>
      <c r="C17" s="97"/>
      <c r="D17" s="635" t="str">
        <f>Translations!$B$178</f>
        <v>
Generic aircraft type 
(ICAO aircraft type designator)</v>
      </c>
      <c r="E17" s="636"/>
      <c r="F17" s="635" t="str">
        <f>Translations!$B$179</f>
        <v>
Sub-type (optional input)</v>
      </c>
      <c r="G17" s="636"/>
      <c r="H17" s="644" t="str">
        <f>Translations!$B$180</f>
        <v>
Number of aircraft operated at time of submission</v>
      </c>
      <c r="I17" s="644"/>
      <c r="J17" s="142" t="str">
        <f>Translations!$B$181</f>
        <v>jet kerosene
(Jet A1 or Jet A)</v>
      </c>
      <c r="K17" s="142" t="str">
        <f>Translations!$B$182</f>
        <v>jet gasoline 
(Jet B)</v>
      </c>
      <c r="L17" s="142" t="str">
        <f>Translations!$B$183</f>
        <v>aviation gasoline (AvGas)</v>
      </c>
      <c r="M17" s="142" t="str">
        <f>Translations!$B$184</f>
        <v>Biofuel</v>
      </c>
      <c r="N17" s="142" t="str">
        <f>Translations!$B$185</f>
        <v>other alternative fuel</v>
      </c>
      <c r="O17" s="134"/>
      <c r="P17" s="104"/>
    </row>
    <row r="18" spans="1:16" s="80" customFormat="1" ht="15.75">
      <c r="A18" s="104"/>
      <c r="B18" s="17"/>
      <c r="C18" s="97"/>
      <c r="D18" s="634"/>
      <c r="E18" s="634"/>
      <c r="F18" s="634"/>
      <c r="G18" s="634"/>
      <c r="H18" s="640"/>
      <c r="I18" s="640"/>
      <c r="J18" s="14"/>
      <c r="K18" s="14"/>
      <c r="L18" s="14"/>
      <c r="M18" s="14"/>
      <c r="N18" s="14"/>
      <c r="O18" s="134"/>
      <c r="P18" s="104"/>
    </row>
    <row r="19" spans="1:16" s="80" customFormat="1" ht="15.75">
      <c r="A19" s="104"/>
      <c r="B19" s="17"/>
      <c r="C19" s="97"/>
      <c r="D19" s="634"/>
      <c r="E19" s="634"/>
      <c r="F19" s="634"/>
      <c r="G19" s="634"/>
      <c r="H19" s="640"/>
      <c r="I19" s="640"/>
      <c r="J19" s="14"/>
      <c r="K19" s="14"/>
      <c r="L19" s="14"/>
      <c r="M19" s="14"/>
      <c r="N19" s="14"/>
      <c r="O19" s="134"/>
      <c r="P19" s="104"/>
    </row>
    <row r="20" spans="1:16" s="80" customFormat="1" ht="15.75">
      <c r="A20" s="104"/>
      <c r="B20" s="17"/>
      <c r="C20" s="97"/>
      <c r="D20" s="642"/>
      <c r="E20" s="643"/>
      <c r="F20" s="634"/>
      <c r="G20" s="634"/>
      <c r="H20" s="640"/>
      <c r="I20" s="640"/>
      <c r="J20" s="14"/>
      <c r="K20" s="14"/>
      <c r="L20" s="14"/>
      <c r="M20" s="14"/>
      <c r="N20" s="14"/>
      <c r="O20" s="134"/>
      <c r="P20" s="104"/>
    </row>
    <row r="21" spans="1:16" s="80" customFormat="1" ht="15.75">
      <c r="A21" s="104"/>
      <c r="B21" s="17"/>
      <c r="C21" s="97"/>
      <c r="D21" s="642"/>
      <c r="E21" s="643"/>
      <c r="F21" s="634"/>
      <c r="G21" s="634"/>
      <c r="H21" s="640"/>
      <c r="I21" s="640"/>
      <c r="J21" s="14"/>
      <c r="K21" s="14"/>
      <c r="L21" s="14"/>
      <c r="M21" s="14"/>
      <c r="N21" s="14"/>
      <c r="O21" s="134"/>
      <c r="P21" s="104"/>
    </row>
    <row r="22" spans="1:16" s="80" customFormat="1" ht="15.75">
      <c r="A22" s="104"/>
      <c r="B22" s="17"/>
      <c r="C22" s="97"/>
      <c r="D22" s="642"/>
      <c r="E22" s="643"/>
      <c r="F22" s="634"/>
      <c r="G22" s="634"/>
      <c r="H22" s="640"/>
      <c r="I22" s="640"/>
      <c r="J22" s="14"/>
      <c r="K22" s="14"/>
      <c r="L22" s="14"/>
      <c r="M22" s="14"/>
      <c r="N22" s="14"/>
      <c r="O22" s="134"/>
      <c r="P22" s="104"/>
    </row>
    <row r="23" spans="1:16" s="80" customFormat="1" ht="15.75">
      <c r="A23" s="104"/>
      <c r="B23" s="17"/>
      <c r="C23" s="97"/>
      <c r="D23" s="642"/>
      <c r="E23" s="643"/>
      <c r="F23" s="634"/>
      <c r="G23" s="634"/>
      <c r="H23" s="640"/>
      <c r="I23" s="640"/>
      <c r="J23" s="14"/>
      <c r="K23" s="14"/>
      <c r="L23" s="14"/>
      <c r="M23" s="14"/>
      <c r="N23" s="14"/>
      <c r="O23" s="134"/>
      <c r="P23" s="104"/>
    </row>
    <row r="24" spans="1:16" s="80" customFormat="1" ht="15.75">
      <c r="A24" s="104"/>
      <c r="B24" s="17"/>
      <c r="C24" s="97"/>
      <c r="D24" s="642"/>
      <c r="E24" s="643"/>
      <c r="F24" s="634"/>
      <c r="G24" s="634"/>
      <c r="H24" s="640"/>
      <c r="I24" s="640"/>
      <c r="J24" s="14"/>
      <c r="K24" s="14"/>
      <c r="L24" s="14"/>
      <c r="M24" s="14"/>
      <c r="N24" s="14"/>
      <c r="O24" s="134"/>
      <c r="P24" s="104"/>
    </row>
    <row r="25" spans="1:16" s="80" customFormat="1" ht="15.75">
      <c r="A25" s="104"/>
      <c r="B25" s="17"/>
      <c r="C25" s="97"/>
      <c r="D25" s="642"/>
      <c r="E25" s="643"/>
      <c r="F25" s="634"/>
      <c r="G25" s="634"/>
      <c r="H25" s="640"/>
      <c r="I25" s="640"/>
      <c r="J25" s="14"/>
      <c r="K25" s="14"/>
      <c r="L25" s="14"/>
      <c r="M25" s="14"/>
      <c r="N25" s="14"/>
      <c r="O25" s="134"/>
      <c r="P25" s="104"/>
    </row>
    <row r="26" spans="1:16" s="80" customFormat="1" ht="15.75">
      <c r="A26" s="104"/>
      <c r="B26" s="17"/>
      <c r="C26" s="97"/>
      <c r="D26" s="642"/>
      <c r="E26" s="643"/>
      <c r="F26" s="634"/>
      <c r="G26" s="634"/>
      <c r="H26" s="640"/>
      <c r="I26" s="640"/>
      <c r="J26" s="14"/>
      <c r="K26" s="14"/>
      <c r="L26" s="14"/>
      <c r="M26" s="14"/>
      <c r="N26" s="14"/>
      <c r="O26" s="134"/>
      <c r="P26" s="104"/>
    </row>
    <row r="27" spans="1:16" s="80" customFormat="1" ht="15.75">
      <c r="A27" s="104"/>
      <c r="B27" s="17"/>
      <c r="C27" s="97"/>
      <c r="D27" s="642"/>
      <c r="E27" s="643"/>
      <c r="F27" s="634"/>
      <c r="G27" s="634"/>
      <c r="H27" s="640"/>
      <c r="I27" s="640"/>
      <c r="J27" s="14"/>
      <c r="K27" s="14"/>
      <c r="L27" s="14"/>
      <c r="M27" s="14"/>
      <c r="N27" s="14"/>
      <c r="O27" s="134"/>
      <c r="P27" s="104"/>
    </row>
    <row r="28" spans="1:16" s="17" customFormat="1" ht="38.25" customHeight="1">
      <c r="A28" s="92"/>
      <c r="C28" s="97"/>
      <c r="D28"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8" s="645"/>
      <c r="F28" s="645"/>
      <c r="G28" s="645"/>
      <c r="H28" s="645"/>
      <c r="I28" s="645"/>
      <c r="J28" s="646"/>
      <c r="K28" s="646"/>
      <c r="L28" s="646"/>
      <c r="M28" s="646"/>
      <c r="N28" s="646"/>
      <c r="O28" s="143"/>
      <c r="P28" s="104"/>
    </row>
    <row r="29" spans="1:16" s="17" customFormat="1" ht="12.75">
      <c r="A29" s="92"/>
      <c r="C29" s="97"/>
      <c r="D29" s="647" t="str">
        <f>Translations!$B$187</f>
        <v>Only in case of very large fleets you should provide the list as a separate sheet in this file.</v>
      </c>
      <c r="E29" s="647"/>
      <c r="F29" s="647"/>
      <c r="G29" s="647"/>
      <c r="H29" s="647"/>
      <c r="I29" s="647"/>
      <c r="J29" s="648"/>
      <c r="K29" s="648"/>
      <c r="L29" s="648"/>
      <c r="M29" s="648"/>
      <c r="N29" s="648"/>
      <c r="O29" s="143"/>
      <c r="P29" s="104"/>
    </row>
    <row r="30" spans="1:16" s="80" customFormat="1" ht="4.5" customHeight="1">
      <c r="A30" s="104"/>
      <c r="B30" s="17"/>
      <c r="C30" s="97"/>
      <c r="D30" s="144"/>
      <c r="E30" s="144"/>
      <c r="F30" s="144"/>
      <c r="G30" s="144"/>
      <c r="H30" s="144"/>
      <c r="I30" s="144"/>
      <c r="J30" s="144"/>
      <c r="K30" s="144"/>
      <c r="L30" s="144"/>
      <c r="M30" s="144"/>
      <c r="N30" s="144"/>
      <c r="O30" s="134"/>
      <c r="P30" s="137"/>
    </row>
    <row r="31" spans="1:16" s="80" customFormat="1" ht="12.75" customHeight="1">
      <c r="A31" s="104"/>
      <c r="B31" s="375"/>
      <c r="C31" s="387"/>
      <c r="D31" s="388"/>
      <c r="E31" s="388"/>
      <c r="F31" s="388"/>
      <c r="G31" s="388"/>
      <c r="H31" s="388"/>
      <c r="I31" s="388"/>
      <c r="J31" s="388"/>
      <c r="K31" s="388"/>
      <c r="L31" s="388"/>
      <c r="M31" s="388"/>
      <c r="N31" s="388"/>
      <c r="O31" s="388"/>
      <c r="P31" s="137"/>
    </row>
    <row r="32" spans="1:16" s="80" customFormat="1" ht="28.5" customHeight="1">
      <c r="A32" s="104"/>
      <c r="B32" s="375"/>
      <c r="C32" s="387" t="s">
        <v>261</v>
      </c>
      <c r="D32" s="492" t="str">
        <f>Translations!$B$912</f>
        <v>Please provide a list of any additional aircraft types operated at the time of submission of this monitoring plan, which carry out international flights falling within the scope of CORSIA.</v>
      </c>
      <c r="E32" s="578"/>
      <c r="F32" s="578"/>
      <c r="G32" s="578"/>
      <c r="H32" s="578"/>
      <c r="I32" s="578"/>
      <c r="J32" s="554"/>
      <c r="K32" s="554"/>
      <c r="L32" s="554"/>
      <c r="M32" s="554"/>
      <c r="N32" s="554"/>
      <c r="O32" s="388"/>
      <c r="P32" s="137"/>
    </row>
    <row r="33" spans="1:16" s="80" customFormat="1" ht="12.75" customHeight="1">
      <c r="A33" s="104"/>
      <c r="B33" s="382"/>
      <c r="C33" s="387"/>
      <c r="D33" s="624" t="str">
        <f>Translations!$B$913</f>
        <v>Please list only aircraft not already mentioned under point (a) above.</v>
      </c>
      <c r="E33" s="641"/>
      <c r="F33" s="641"/>
      <c r="G33" s="641"/>
      <c r="H33" s="641"/>
      <c r="I33" s="641"/>
      <c r="J33" s="554"/>
      <c r="K33" s="554"/>
      <c r="L33" s="554"/>
      <c r="M33" s="554"/>
      <c r="N33" s="554"/>
      <c r="O33" s="388"/>
      <c r="P33" s="137"/>
    </row>
    <row r="34" spans="1:16" s="17" customFormat="1" ht="3.75" customHeight="1">
      <c r="A34" s="92"/>
      <c r="B34" s="375"/>
      <c r="C34" s="387"/>
      <c r="D34" s="96"/>
      <c r="G34" s="113"/>
      <c r="H34" s="113"/>
      <c r="O34" s="388"/>
      <c r="P34" s="104"/>
    </row>
    <row r="35" spans="1:16" s="80" customFormat="1" ht="70.5" customHeight="1">
      <c r="A35" s="104"/>
      <c r="B35" s="382"/>
      <c r="C35" s="387"/>
      <c r="D35" s="635" t="str">
        <f>Translations!$B$178</f>
        <v>
Generic aircraft type 
(ICAO aircraft type designator)</v>
      </c>
      <c r="E35" s="636"/>
      <c r="F35" s="635" t="str">
        <f>Translations!$B$179</f>
        <v>
Sub-type (optional input)</v>
      </c>
      <c r="G35" s="636"/>
      <c r="H35" s="644" t="str">
        <f>Translations!$B$180</f>
        <v>
Number of aircraft operated at time of submission</v>
      </c>
      <c r="I35" s="644"/>
      <c r="J35" s="142" t="str">
        <f>Translations!$B$181</f>
        <v>jet kerosene
(Jet A1 or Jet A)</v>
      </c>
      <c r="K35" s="142" t="str">
        <f>Translations!$B$182</f>
        <v>jet gasoline 
(Jet B)</v>
      </c>
      <c r="L35" s="142" t="str">
        <f>Translations!$B$183</f>
        <v>aviation gasoline (AvGas)</v>
      </c>
      <c r="M35" s="142" t="str">
        <f>Translations!$B$184</f>
        <v>Biofuel</v>
      </c>
      <c r="N35" s="142" t="str">
        <f>Translations!$B$185</f>
        <v>other alternative fuel</v>
      </c>
      <c r="O35" s="388"/>
      <c r="P35" s="104"/>
    </row>
    <row r="36" spans="1:16" s="80" customFormat="1" ht="12.75">
      <c r="A36" s="104"/>
      <c r="B36" s="375"/>
      <c r="C36" s="387"/>
      <c r="D36" s="634"/>
      <c r="E36" s="634"/>
      <c r="F36" s="634"/>
      <c r="G36" s="634"/>
      <c r="H36" s="640"/>
      <c r="I36" s="640"/>
      <c r="J36" s="14"/>
      <c r="K36" s="14"/>
      <c r="L36" s="14"/>
      <c r="M36" s="14"/>
      <c r="N36" s="14"/>
      <c r="O36" s="388"/>
      <c r="P36" s="104"/>
    </row>
    <row r="37" spans="1:16" s="80" customFormat="1" ht="12.75">
      <c r="A37" s="104"/>
      <c r="B37" s="375"/>
      <c r="C37" s="387"/>
      <c r="D37" s="634"/>
      <c r="E37" s="634"/>
      <c r="F37" s="634"/>
      <c r="G37" s="634"/>
      <c r="H37" s="640"/>
      <c r="I37" s="640"/>
      <c r="J37" s="14"/>
      <c r="K37" s="14"/>
      <c r="L37" s="14"/>
      <c r="M37" s="14"/>
      <c r="N37" s="14"/>
      <c r="O37" s="388"/>
      <c r="P37" s="104"/>
    </row>
    <row r="38" spans="1:16" s="80" customFormat="1" ht="12.75">
      <c r="A38" s="104"/>
      <c r="B38" s="375"/>
      <c r="C38" s="387"/>
      <c r="D38" s="642"/>
      <c r="E38" s="643"/>
      <c r="F38" s="634"/>
      <c r="G38" s="634"/>
      <c r="H38" s="640"/>
      <c r="I38" s="640"/>
      <c r="J38" s="14"/>
      <c r="K38" s="14"/>
      <c r="L38" s="14"/>
      <c r="M38" s="14"/>
      <c r="N38" s="14"/>
      <c r="O38" s="388"/>
      <c r="P38" s="104"/>
    </row>
    <row r="39" spans="1:16" s="80" customFormat="1" ht="12.75">
      <c r="A39" s="104"/>
      <c r="B39" s="375"/>
      <c r="C39" s="387"/>
      <c r="D39" s="642"/>
      <c r="E39" s="643"/>
      <c r="F39" s="634"/>
      <c r="G39" s="634"/>
      <c r="H39" s="640"/>
      <c r="I39" s="640"/>
      <c r="J39" s="14"/>
      <c r="K39" s="14"/>
      <c r="L39" s="14"/>
      <c r="M39" s="14"/>
      <c r="N39" s="14"/>
      <c r="O39" s="388"/>
      <c r="P39" s="104"/>
    </row>
    <row r="40" spans="1:16" s="80" customFormat="1" ht="12.75">
      <c r="A40" s="104"/>
      <c r="B40" s="375"/>
      <c r="C40" s="387"/>
      <c r="D40" s="642"/>
      <c r="E40" s="643"/>
      <c r="F40" s="634"/>
      <c r="G40" s="634"/>
      <c r="H40" s="640"/>
      <c r="I40" s="640"/>
      <c r="J40" s="14"/>
      <c r="K40" s="14"/>
      <c r="L40" s="14"/>
      <c r="M40" s="14"/>
      <c r="N40" s="14"/>
      <c r="O40" s="388"/>
      <c r="P40" s="104"/>
    </row>
    <row r="41" spans="1:16" s="80" customFormat="1" ht="12.75">
      <c r="A41" s="104"/>
      <c r="B41" s="375"/>
      <c r="C41" s="387"/>
      <c r="D41" s="642"/>
      <c r="E41" s="643"/>
      <c r="F41" s="634"/>
      <c r="G41" s="634"/>
      <c r="H41" s="640"/>
      <c r="I41" s="640"/>
      <c r="J41" s="14"/>
      <c r="K41" s="14"/>
      <c r="L41" s="14"/>
      <c r="M41" s="14"/>
      <c r="N41" s="14"/>
      <c r="O41" s="388"/>
      <c r="P41" s="104"/>
    </row>
    <row r="42" spans="1:16" s="80" customFormat="1" ht="12.75">
      <c r="A42" s="104"/>
      <c r="B42" s="375"/>
      <c r="C42" s="387"/>
      <c r="D42" s="642"/>
      <c r="E42" s="643"/>
      <c r="F42" s="634"/>
      <c r="G42" s="634"/>
      <c r="H42" s="640"/>
      <c r="I42" s="640"/>
      <c r="J42" s="14"/>
      <c r="K42" s="14"/>
      <c r="L42" s="14"/>
      <c r="M42" s="14"/>
      <c r="N42" s="14"/>
      <c r="O42" s="388"/>
      <c r="P42" s="104"/>
    </row>
    <row r="43" spans="1:16" s="80" customFormat="1" ht="12.75">
      <c r="A43" s="104"/>
      <c r="B43" s="375"/>
      <c r="C43" s="387"/>
      <c r="D43" s="642"/>
      <c r="E43" s="643"/>
      <c r="F43" s="634"/>
      <c r="G43" s="634"/>
      <c r="H43" s="640"/>
      <c r="I43" s="640"/>
      <c r="J43" s="14"/>
      <c r="K43" s="14"/>
      <c r="L43" s="14"/>
      <c r="M43" s="14"/>
      <c r="N43" s="14"/>
      <c r="O43" s="388"/>
      <c r="P43" s="104"/>
    </row>
    <row r="44" spans="1:16" s="80" customFormat="1" ht="12.75">
      <c r="A44" s="104"/>
      <c r="B44" s="375"/>
      <c r="C44" s="387"/>
      <c r="D44" s="642"/>
      <c r="E44" s="643"/>
      <c r="F44" s="634"/>
      <c r="G44" s="634"/>
      <c r="H44" s="640"/>
      <c r="I44" s="640"/>
      <c r="J44" s="14"/>
      <c r="K44" s="14"/>
      <c r="L44" s="14"/>
      <c r="M44" s="14"/>
      <c r="N44" s="14"/>
      <c r="O44" s="388"/>
      <c r="P44" s="104"/>
    </row>
    <row r="45" spans="1:16" s="80" customFormat="1" ht="12.75">
      <c r="A45" s="104"/>
      <c r="B45" s="375"/>
      <c r="C45" s="387"/>
      <c r="D45" s="642"/>
      <c r="E45" s="643"/>
      <c r="F45" s="634"/>
      <c r="G45" s="634"/>
      <c r="H45" s="640"/>
      <c r="I45" s="640"/>
      <c r="J45" s="14"/>
      <c r="K45" s="14"/>
      <c r="L45" s="14"/>
      <c r="M45" s="14"/>
      <c r="N45" s="14"/>
      <c r="O45" s="388"/>
      <c r="P45" s="104"/>
    </row>
    <row r="46" spans="1:16" s="17" customFormat="1" ht="38.25" customHeight="1">
      <c r="A46" s="92"/>
      <c r="B46" s="375"/>
      <c r="C46" s="387"/>
      <c r="D46"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6" s="645"/>
      <c r="F46" s="645"/>
      <c r="G46" s="645"/>
      <c r="H46" s="645"/>
      <c r="I46" s="645"/>
      <c r="J46" s="646"/>
      <c r="K46" s="646"/>
      <c r="L46" s="646"/>
      <c r="M46" s="646"/>
      <c r="N46" s="646"/>
      <c r="O46" s="388"/>
      <c r="P46" s="104"/>
    </row>
    <row r="47" spans="1:16" s="17" customFormat="1" ht="12.75">
      <c r="A47" s="92"/>
      <c r="B47" s="375"/>
      <c r="C47" s="387"/>
      <c r="D47" s="647" t="str">
        <f>Translations!$B$187</f>
        <v>Only in case of very large fleets you should provide the list as a separate sheet in this file.</v>
      </c>
      <c r="E47" s="647"/>
      <c r="F47" s="647"/>
      <c r="G47" s="647"/>
      <c r="H47" s="647"/>
      <c r="I47" s="647"/>
      <c r="J47" s="648"/>
      <c r="K47" s="648"/>
      <c r="L47" s="648"/>
      <c r="M47" s="648"/>
      <c r="N47" s="648"/>
      <c r="O47" s="388"/>
      <c r="P47" s="104"/>
    </row>
    <row r="48" spans="1:16" s="80" customFormat="1" ht="15.75">
      <c r="A48" s="104"/>
      <c r="B48" s="375"/>
      <c r="C48" s="387"/>
      <c r="D48" s="388"/>
      <c r="E48" s="388"/>
      <c r="F48" s="388"/>
      <c r="G48" s="388"/>
      <c r="H48" s="388"/>
      <c r="I48" s="388"/>
      <c r="J48" s="388"/>
      <c r="K48" s="388"/>
      <c r="L48" s="388"/>
      <c r="M48" s="388"/>
      <c r="N48" s="388"/>
      <c r="O48" s="388"/>
      <c r="P48" s="137"/>
    </row>
    <row r="49" spans="1:16" s="80" customFormat="1" ht="4.5" customHeight="1">
      <c r="A49" s="104"/>
      <c r="B49" s="17"/>
      <c r="C49" s="17"/>
      <c r="D49" s="17"/>
      <c r="E49" s="144"/>
      <c r="F49" s="144"/>
      <c r="G49" s="144"/>
      <c r="H49" s="144"/>
      <c r="I49" s="144"/>
      <c r="J49" s="144"/>
      <c r="K49" s="144"/>
      <c r="L49" s="144"/>
      <c r="M49" s="144"/>
      <c r="N49" s="144"/>
      <c r="O49" s="134"/>
      <c r="P49" s="137"/>
    </row>
    <row r="50" spans="1:16" s="80" customFormat="1" ht="15.75" customHeight="1">
      <c r="A50" s="104"/>
      <c r="B50" s="17"/>
      <c r="C50" s="97" t="s">
        <v>299</v>
      </c>
      <c r="D50" s="578" t="str">
        <f>Translations!$B$188</f>
        <v>Please provide an indicative list of additional aircraft types expected to be used.</v>
      </c>
      <c r="E50" s="578"/>
      <c r="F50" s="578"/>
      <c r="G50" s="578"/>
      <c r="H50" s="578"/>
      <c r="I50" s="578"/>
      <c r="J50" s="554"/>
      <c r="K50" s="554"/>
      <c r="L50" s="554"/>
      <c r="M50" s="554"/>
      <c r="N50" s="554"/>
      <c r="O50" s="134"/>
      <c r="P50" s="137"/>
    </row>
    <row r="51" spans="1:16" s="80" customFormat="1" ht="26.25" customHeight="1">
      <c r="A51" s="104"/>
      <c r="B51" s="63"/>
      <c r="C51" s="97"/>
      <c r="D51" s="655" t="str">
        <f>Translations!$B$189</f>
        <v>Please note that this list should not include any of the aircraft listed in table 4(a) above.  Where available, please also provide an estimated number of aircraft per type, either as a number or an indicative range. </v>
      </c>
      <c r="E51" s="655"/>
      <c r="F51" s="655"/>
      <c r="G51" s="655"/>
      <c r="H51" s="655"/>
      <c r="I51" s="655"/>
      <c r="J51" s="656"/>
      <c r="K51" s="656"/>
      <c r="L51" s="656"/>
      <c r="M51" s="656"/>
      <c r="N51" s="656"/>
      <c r="O51" s="134"/>
      <c r="P51" s="137"/>
    </row>
    <row r="52" spans="1:16" s="80" customFormat="1" ht="56.25">
      <c r="A52" s="104"/>
      <c r="B52" s="63"/>
      <c r="C52" s="97"/>
      <c r="D52" s="635" t="str">
        <f>Translations!$B$178</f>
        <v>
Generic aircraft type 
(ICAO aircraft type designator)</v>
      </c>
      <c r="E52" s="636"/>
      <c r="F52" s="635" t="str">
        <f>Translations!$B$179</f>
        <v>
Sub-type (optional input)</v>
      </c>
      <c r="G52" s="636"/>
      <c r="H52" s="644" t="str">
        <f>Translations!$B$190</f>
        <v>
Estimated number of aircraft to be operated</v>
      </c>
      <c r="I52" s="644"/>
      <c r="J52" s="142" t="str">
        <f>Translations!$B$181</f>
        <v>jet kerosene
(Jet A1 or Jet A)</v>
      </c>
      <c r="K52" s="142" t="str">
        <f>Translations!$B$182</f>
        <v>jet gasoline 
(Jet B)</v>
      </c>
      <c r="L52" s="142" t="str">
        <f>Translations!$B$183</f>
        <v>aviation gasoline (AvGas)</v>
      </c>
      <c r="M52" s="142" t="str">
        <f>Translations!$B$184</f>
        <v>Biofuel</v>
      </c>
      <c r="N52" s="142" t="str">
        <f>Translations!$B$185</f>
        <v>other alternative fuel</v>
      </c>
      <c r="O52" s="134"/>
      <c r="P52" s="104"/>
    </row>
    <row r="53" spans="1:16" s="80" customFormat="1" ht="15.75">
      <c r="A53" s="104"/>
      <c r="B53" s="17"/>
      <c r="C53" s="97"/>
      <c r="D53" s="634"/>
      <c r="E53" s="634"/>
      <c r="F53" s="634"/>
      <c r="G53" s="634"/>
      <c r="H53" s="634"/>
      <c r="I53" s="634"/>
      <c r="J53" s="14"/>
      <c r="K53" s="14"/>
      <c r="L53" s="14"/>
      <c r="M53" s="14"/>
      <c r="N53" s="14"/>
      <c r="O53" s="134"/>
      <c r="P53" s="104"/>
    </row>
    <row r="54" spans="1:16" s="80" customFormat="1" ht="15.75">
      <c r="A54" s="104"/>
      <c r="B54" s="17"/>
      <c r="C54" s="97"/>
      <c r="D54" s="634"/>
      <c r="E54" s="634"/>
      <c r="F54" s="634"/>
      <c r="G54" s="634"/>
      <c r="H54" s="634"/>
      <c r="I54" s="634"/>
      <c r="J54" s="14"/>
      <c r="K54" s="14"/>
      <c r="L54" s="14"/>
      <c r="M54" s="14"/>
      <c r="N54" s="14"/>
      <c r="O54" s="134"/>
      <c r="P54" s="104"/>
    </row>
    <row r="55" spans="1:16" s="80" customFormat="1" ht="15.75">
      <c r="A55" s="104"/>
      <c r="B55" s="17"/>
      <c r="C55" s="97"/>
      <c r="D55" s="634"/>
      <c r="E55" s="634"/>
      <c r="F55" s="634"/>
      <c r="G55" s="634"/>
      <c r="H55" s="634"/>
      <c r="I55" s="634"/>
      <c r="J55" s="14"/>
      <c r="K55" s="14"/>
      <c r="L55" s="14"/>
      <c r="M55" s="14"/>
      <c r="N55" s="14"/>
      <c r="O55" s="134"/>
      <c r="P55" s="104"/>
    </row>
    <row r="56" spans="1:16" s="80" customFormat="1" ht="15.75">
      <c r="A56" s="104"/>
      <c r="B56" s="17"/>
      <c r="C56" s="97"/>
      <c r="D56" s="634"/>
      <c r="E56" s="634"/>
      <c r="F56" s="634"/>
      <c r="G56" s="634"/>
      <c r="H56" s="634"/>
      <c r="I56" s="634"/>
      <c r="J56" s="14"/>
      <c r="K56" s="14"/>
      <c r="L56" s="14"/>
      <c r="M56" s="14"/>
      <c r="N56" s="14"/>
      <c r="O56" s="134"/>
      <c r="P56" s="104"/>
    </row>
    <row r="57" spans="1:16" s="80" customFormat="1" ht="15.75">
      <c r="A57" s="104"/>
      <c r="B57" s="17"/>
      <c r="C57" s="97"/>
      <c r="D57" s="634"/>
      <c r="E57" s="634"/>
      <c r="F57" s="634"/>
      <c r="G57" s="634"/>
      <c r="H57" s="634"/>
      <c r="I57" s="634"/>
      <c r="J57" s="14"/>
      <c r="K57" s="14"/>
      <c r="L57" s="14"/>
      <c r="M57" s="14"/>
      <c r="N57" s="14"/>
      <c r="O57" s="134"/>
      <c r="P57" s="104"/>
    </row>
    <row r="58" spans="1:16" s="80" customFormat="1" ht="15.75">
      <c r="A58" s="104"/>
      <c r="B58" s="17"/>
      <c r="C58" s="97"/>
      <c r="D58" s="634"/>
      <c r="E58" s="634"/>
      <c r="F58" s="634"/>
      <c r="G58" s="634"/>
      <c r="H58" s="634"/>
      <c r="I58" s="634"/>
      <c r="J58" s="14"/>
      <c r="K58" s="14"/>
      <c r="L58" s="14"/>
      <c r="M58" s="14"/>
      <c r="N58" s="14"/>
      <c r="O58" s="134"/>
      <c r="P58" s="104"/>
    </row>
    <row r="59" spans="1:16" s="80" customFormat="1" ht="15.75">
      <c r="A59" s="104"/>
      <c r="B59" s="17"/>
      <c r="C59" s="97"/>
      <c r="D59" s="634"/>
      <c r="E59" s="634"/>
      <c r="F59" s="634"/>
      <c r="G59" s="634"/>
      <c r="H59" s="634"/>
      <c r="I59" s="634"/>
      <c r="J59" s="14"/>
      <c r="K59" s="14"/>
      <c r="L59" s="14"/>
      <c r="M59" s="14"/>
      <c r="N59" s="14"/>
      <c r="O59" s="134"/>
      <c r="P59" s="104"/>
    </row>
    <row r="60" spans="1:16" s="80" customFormat="1" ht="15.75">
      <c r="A60" s="104"/>
      <c r="B60" s="17"/>
      <c r="C60" s="97"/>
      <c r="D60" s="634"/>
      <c r="E60" s="634"/>
      <c r="F60" s="634"/>
      <c r="G60" s="634"/>
      <c r="H60" s="634"/>
      <c r="I60" s="634"/>
      <c r="J60" s="14"/>
      <c r="K60" s="14"/>
      <c r="L60" s="14"/>
      <c r="M60" s="14"/>
      <c r="N60" s="14"/>
      <c r="O60" s="134"/>
      <c r="P60" s="104"/>
    </row>
    <row r="61" spans="1:16" s="80" customFormat="1" ht="15.75">
      <c r="A61" s="104"/>
      <c r="B61" s="17"/>
      <c r="C61" s="97"/>
      <c r="D61" s="634"/>
      <c r="E61" s="634"/>
      <c r="F61" s="634"/>
      <c r="G61" s="634"/>
      <c r="H61" s="634"/>
      <c r="I61" s="634"/>
      <c r="J61" s="14"/>
      <c r="K61" s="14"/>
      <c r="L61" s="14"/>
      <c r="M61" s="14"/>
      <c r="N61" s="14"/>
      <c r="O61" s="134"/>
      <c r="P61" s="104"/>
    </row>
    <row r="62" spans="1:16" s="80" customFormat="1" ht="15.75">
      <c r="A62" s="104"/>
      <c r="B62" s="17"/>
      <c r="C62" s="97"/>
      <c r="D62" s="634"/>
      <c r="E62" s="634"/>
      <c r="F62" s="634"/>
      <c r="G62" s="634"/>
      <c r="H62" s="634"/>
      <c r="I62" s="634"/>
      <c r="J62" s="14"/>
      <c r="K62" s="14"/>
      <c r="L62" s="14"/>
      <c r="M62" s="14"/>
      <c r="N62" s="14"/>
      <c r="O62" s="134"/>
      <c r="P62" s="104"/>
    </row>
    <row r="63" spans="1:16" s="17" customFormat="1" ht="38.25" customHeight="1">
      <c r="A63" s="92"/>
      <c r="C63" s="97"/>
      <c r="D63"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63" s="645"/>
      <c r="F63" s="645"/>
      <c r="G63" s="645"/>
      <c r="H63" s="645"/>
      <c r="I63" s="645"/>
      <c r="J63" s="646"/>
      <c r="K63" s="646"/>
      <c r="L63" s="646"/>
      <c r="M63" s="646"/>
      <c r="N63" s="646"/>
      <c r="O63" s="143"/>
      <c r="P63" s="104"/>
    </row>
    <row r="64" spans="1:16" s="17" customFormat="1" ht="12.75">
      <c r="A64" s="92"/>
      <c r="C64" s="97"/>
      <c r="D64" s="647" t="str">
        <f>Translations!$B$187</f>
        <v>Only in case of very large fleets you should provide the list as a separate sheet in this file.</v>
      </c>
      <c r="E64" s="647"/>
      <c r="F64" s="647"/>
      <c r="G64" s="647"/>
      <c r="H64" s="647"/>
      <c r="I64" s="647"/>
      <c r="J64" s="648"/>
      <c r="K64" s="648"/>
      <c r="L64" s="648"/>
      <c r="M64" s="648"/>
      <c r="N64" s="648"/>
      <c r="O64" s="143"/>
      <c r="P64" s="104"/>
    </row>
    <row r="65" spans="1:16" s="80" customFormat="1" ht="4.5" customHeight="1">
      <c r="A65" s="104"/>
      <c r="C65" s="134"/>
      <c r="D65" s="134"/>
      <c r="E65" s="134"/>
      <c r="F65" s="134"/>
      <c r="G65" s="134"/>
      <c r="H65" s="134"/>
      <c r="I65" s="134"/>
      <c r="J65" s="134"/>
      <c r="K65" s="134"/>
      <c r="L65" s="134"/>
      <c r="M65" s="134"/>
      <c r="N65" s="134"/>
      <c r="O65" s="134"/>
      <c r="P65" s="137"/>
    </row>
    <row r="66" spans="1:16" s="80" customFormat="1" ht="12.75" customHeight="1">
      <c r="A66" s="104"/>
      <c r="B66" s="375"/>
      <c r="C66" s="387"/>
      <c r="D66" s="390"/>
      <c r="E66" s="388"/>
      <c r="F66" s="388"/>
      <c r="G66" s="388"/>
      <c r="H66" s="388"/>
      <c r="I66" s="388"/>
      <c r="J66" s="388"/>
      <c r="K66" s="388"/>
      <c r="L66" s="388"/>
      <c r="M66" s="388"/>
      <c r="N66" s="388"/>
      <c r="O66" s="388"/>
      <c r="P66" s="137"/>
    </row>
    <row r="67" spans="1:16" s="80" customFormat="1" ht="28.5" customHeight="1">
      <c r="A67" s="104"/>
      <c r="B67" s="375"/>
      <c r="C67" s="387" t="s">
        <v>263</v>
      </c>
      <c r="D67" s="492" t="str">
        <f>Translations!$B$914</f>
        <v>Please provide an indicative list of additional aircraft types expected to be used, which will carry out international flights falling within the scope of CORSIA.</v>
      </c>
      <c r="E67" s="578"/>
      <c r="F67" s="578"/>
      <c r="G67" s="578"/>
      <c r="H67" s="578"/>
      <c r="I67" s="578"/>
      <c r="J67" s="554"/>
      <c r="K67" s="554"/>
      <c r="L67" s="554"/>
      <c r="M67" s="554"/>
      <c r="N67" s="554"/>
      <c r="O67" s="388"/>
      <c r="P67" s="137"/>
    </row>
    <row r="68" spans="1:16" s="80" customFormat="1" ht="12.75" customHeight="1">
      <c r="A68" s="104"/>
      <c r="B68" s="382"/>
      <c r="C68" s="387"/>
      <c r="D68" s="624" t="str">
        <f>Translations!$B$915</f>
        <v>Please list only aircraft not already mentioned under points (a) to (c) above.</v>
      </c>
      <c r="E68" s="641"/>
      <c r="F68" s="641"/>
      <c r="G68" s="641"/>
      <c r="H68" s="641"/>
      <c r="I68" s="641"/>
      <c r="J68" s="554"/>
      <c r="K68" s="554"/>
      <c r="L68" s="554"/>
      <c r="M68" s="554"/>
      <c r="N68" s="554"/>
      <c r="O68" s="388"/>
      <c r="P68" s="137"/>
    </row>
    <row r="69" spans="1:16" s="17" customFormat="1" ht="3.75" customHeight="1">
      <c r="A69" s="92"/>
      <c r="B69" s="375"/>
      <c r="C69" s="387"/>
      <c r="D69" s="96"/>
      <c r="G69" s="113"/>
      <c r="H69" s="113"/>
      <c r="O69" s="388"/>
      <c r="P69" s="104"/>
    </row>
    <row r="70" spans="1:16" s="80" customFormat="1" ht="70.5" customHeight="1">
      <c r="A70" s="104"/>
      <c r="B70" s="382"/>
      <c r="C70" s="387"/>
      <c r="D70" s="635" t="str">
        <f>Translations!$B$178</f>
        <v>
Generic aircraft type 
(ICAO aircraft type designator)</v>
      </c>
      <c r="E70" s="636"/>
      <c r="F70" s="635" t="str">
        <f>Translations!$B$179</f>
        <v>
Sub-type (optional input)</v>
      </c>
      <c r="G70" s="636"/>
      <c r="H70" s="644" t="str">
        <f>Translations!$B$190</f>
        <v>
Estimated number of aircraft to be operated</v>
      </c>
      <c r="I70" s="644"/>
      <c r="J70" s="142" t="str">
        <f>Translations!$B$181</f>
        <v>jet kerosene
(Jet A1 or Jet A)</v>
      </c>
      <c r="K70" s="142" t="str">
        <f>Translations!$B$182</f>
        <v>jet gasoline 
(Jet B)</v>
      </c>
      <c r="L70" s="142" t="str">
        <f>Translations!$B$183</f>
        <v>aviation gasoline (AvGas)</v>
      </c>
      <c r="M70" s="142" t="str">
        <f>Translations!$B$184</f>
        <v>Biofuel</v>
      </c>
      <c r="N70" s="142" t="str">
        <f>Translations!$B$185</f>
        <v>other alternative fuel</v>
      </c>
      <c r="O70" s="388"/>
      <c r="P70" s="104"/>
    </row>
    <row r="71" spans="1:16" s="80" customFormat="1" ht="12.75">
      <c r="A71" s="104"/>
      <c r="B71" s="375"/>
      <c r="C71" s="387"/>
      <c r="D71" s="634"/>
      <c r="E71" s="634"/>
      <c r="F71" s="634"/>
      <c r="G71" s="634"/>
      <c r="H71" s="640"/>
      <c r="I71" s="640"/>
      <c r="J71" s="14"/>
      <c r="K71" s="14"/>
      <c r="L71" s="14"/>
      <c r="M71" s="14"/>
      <c r="N71" s="14"/>
      <c r="O71" s="388"/>
      <c r="P71" s="104"/>
    </row>
    <row r="72" spans="1:16" s="80" customFormat="1" ht="12.75">
      <c r="A72" s="104"/>
      <c r="B72" s="375"/>
      <c r="C72" s="387"/>
      <c r="D72" s="634"/>
      <c r="E72" s="634"/>
      <c r="F72" s="634"/>
      <c r="G72" s="634"/>
      <c r="H72" s="640"/>
      <c r="I72" s="640"/>
      <c r="J72" s="14"/>
      <c r="K72" s="14"/>
      <c r="L72" s="14"/>
      <c r="M72" s="14"/>
      <c r="N72" s="14"/>
      <c r="O72" s="388"/>
      <c r="P72" s="104"/>
    </row>
    <row r="73" spans="1:16" s="80" customFormat="1" ht="12.75">
      <c r="A73" s="104"/>
      <c r="B73" s="375"/>
      <c r="C73" s="387"/>
      <c r="D73" s="642"/>
      <c r="E73" s="643"/>
      <c r="F73" s="634"/>
      <c r="G73" s="634"/>
      <c r="H73" s="640"/>
      <c r="I73" s="640"/>
      <c r="J73" s="14"/>
      <c r="K73" s="14"/>
      <c r="L73" s="14"/>
      <c r="M73" s="14"/>
      <c r="N73" s="14"/>
      <c r="O73" s="388"/>
      <c r="P73" s="104"/>
    </row>
    <row r="74" spans="1:16" s="80" customFormat="1" ht="12.75">
      <c r="A74" s="104"/>
      <c r="B74" s="375"/>
      <c r="C74" s="387"/>
      <c r="D74" s="642"/>
      <c r="E74" s="643"/>
      <c r="F74" s="634"/>
      <c r="G74" s="634"/>
      <c r="H74" s="640"/>
      <c r="I74" s="640"/>
      <c r="J74" s="14"/>
      <c r="K74" s="14"/>
      <c r="L74" s="14"/>
      <c r="M74" s="14"/>
      <c r="N74" s="14"/>
      <c r="O74" s="388"/>
      <c r="P74" s="104"/>
    </row>
    <row r="75" spans="1:16" s="80" customFormat="1" ht="12.75">
      <c r="A75" s="104"/>
      <c r="B75" s="375"/>
      <c r="C75" s="387"/>
      <c r="D75" s="642"/>
      <c r="E75" s="643"/>
      <c r="F75" s="634"/>
      <c r="G75" s="634"/>
      <c r="H75" s="640"/>
      <c r="I75" s="640"/>
      <c r="J75" s="14"/>
      <c r="K75" s="14"/>
      <c r="L75" s="14"/>
      <c r="M75" s="14"/>
      <c r="N75" s="14"/>
      <c r="O75" s="388"/>
      <c r="P75" s="104"/>
    </row>
    <row r="76" spans="1:16" s="80" customFormat="1" ht="12.75">
      <c r="A76" s="104"/>
      <c r="B76" s="375"/>
      <c r="C76" s="387"/>
      <c r="D76" s="642"/>
      <c r="E76" s="643"/>
      <c r="F76" s="634"/>
      <c r="G76" s="634"/>
      <c r="H76" s="640"/>
      <c r="I76" s="640"/>
      <c r="J76" s="14"/>
      <c r="K76" s="14"/>
      <c r="L76" s="14"/>
      <c r="M76" s="14"/>
      <c r="N76" s="14"/>
      <c r="O76" s="388"/>
      <c r="P76" s="104"/>
    </row>
    <row r="77" spans="1:16" s="80" customFormat="1" ht="12.75">
      <c r="A77" s="104"/>
      <c r="B77" s="375"/>
      <c r="C77" s="387"/>
      <c r="D77" s="642"/>
      <c r="E77" s="643"/>
      <c r="F77" s="634"/>
      <c r="G77" s="634"/>
      <c r="H77" s="640"/>
      <c r="I77" s="640"/>
      <c r="J77" s="14"/>
      <c r="K77" s="14"/>
      <c r="L77" s="14"/>
      <c r="M77" s="14"/>
      <c r="N77" s="14"/>
      <c r="O77" s="388"/>
      <c r="P77" s="104"/>
    </row>
    <row r="78" spans="1:16" s="80" customFormat="1" ht="12.75">
      <c r="A78" s="104"/>
      <c r="B78" s="375"/>
      <c r="C78" s="387"/>
      <c r="D78" s="642"/>
      <c r="E78" s="643"/>
      <c r="F78" s="634"/>
      <c r="G78" s="634"/>
      <c r="H78" s="640"/>
      <c r="I78" s="640"/>
      <c r="J78" s="14"/>
      <c r="K78" s="14"/>
      <c r="L78" s="14"/>
      <c r="M78" s="14"/>
      <c r="N78" s="14"/>
      <c r="O78" s="388"/>
      <c r="P78" s="104"/>
    </row>
    <row r="79" spans="1:16" s="80" customFormat="1" ht="12.75">
      <c r="A79" s="104"/>
      <c r="B79" s="375"/>
      <c r="C79" s="387"/>
      <c r="D79" s="642"/>
      <c r="E79" s="643"/>
      <c r="F79" s="634"/>
      <c r="G79" s="634"/>
      <c r="H79" s="640"/>
      <c r="I79" s="640"/>
      <c r="J79" s="14"/>
      <c r="K79" s="14"/>
      <c r="L79" s="14"/>
      <c r="M79" s="14"/>
      <c r="N79" s="14"/>
      <c r="O79" s="388"/>
      <c r="P79" s="104"/>
    </row>
    <row r="80" spans="1:16" s="80" customFormat="1" ht="12.75">
      <c r="A80" s="104"/>
      <c r="B80" s="375"/>
      <c r="C80" s="387"/>
      <c r="D80" s="642"/>
      <c r="E80" s="643"/>
      <c r="F80" s="634"/>
      <c r="G80" s="634"/>
      <c r="H80" s="640"/>
      <c r="I80" s="640"/>
      <c r="J80" s="14"/>
      <c r="K80" s="14"/>
      <c r="L80" s="14"/>
      <c r="M80" s="14"/>
      <c r="N80" s="14"/>
      <c r="O80" s="388"/>
      <c r="P80" s="104"/>
    </row>
    <row r="81" spans="1:16" s="17" customFormat="1" ht="38.25" customHeight="1">
      <c r="A81" s="92"/>
      <c r="B81" s="375"/>
      <c r="C81" s="387"/>
      <c r="D81"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81" s="645"/>
      <c r="F81" s="645"/>
      <c r="G81" s="645"/>
      <c r="H81" s="645"/>
      <c r="I81" s="645"/>
      <c r="J81" s="646"/>
      <c r="K81" s="646"/>
      <c r="L81" s="646"/>
      <c r="M81" s="646"/>
      <c r="N81" s="646"/>
      <c r="O81" s="388"/>
      <c r="P81" s="104"/>
    </row>
    <row r="82" spans="1:16" s="17" customFormat="1" ht="12.75">
      <c r="A82" s="92"/>
      <c r="B82" s="375"/>
      <c r="C82" s="387"/>
      <c r="D82" s="647" t="str">
        <f>Translations!$B$187</f>
        <v>Only in case of very large fleets you should provide the list as a separate sheet in this file.</v>
      </c>
      <c r="E82" s="647"/>
      <c r="F82" s="647"/>
      <c r="G82" s="647"/>
      <c r="H82" s="647"/>
      <c r="I82" s="647"/>
      <c r="J82" s="648"/>
      <c r="K82" s="648"/>
      <c r="L82" s="648"/>
      <c r="M82" s="648"/>
      <c r="N82" s="648"/>
      <c r="O82" s="388"/>
      <c r="P82" s="104"/>
    </row>
    <row r="83" spans="1:16" s="80" customFormat="1" ht="15.75">
      <c r="A83" s="104"/>
      <c r="B83" s="375"/>
      <c r="C83" s="387"/>
      <c r="D83" s="388"/>
      <c r="E83" s="388"/>
      <c r="F83" s="388"/>
      <c r="G83" s="388"/>
      <c r="H83" s="388"/>
      <c r="I83" s="388"/>
      <c r="J83" s="388"/>
      <c r="K83" s="388"/>
      <c r="L83" s="388"/>
      <c r="M83" s="388"/>
      <c r="N83" s="388"/>
      <c r="O83" s="388"/>
      <c r="P83" s="137"/>
    </row>
    <row r="84" spans="1:16" s="80" customFormat="1" ht="4.5" customHeight="1">
      <c r="A84" s="104"/>
      <c r="B84" s="17"/>
      <c r="C84" s="389"/>
      <c r="D84" s="144"/>
      <c r="E84" s="144"/>
      <c r="F84" s="144"/>
      <c r="G84" s="144"/>
      <c r="H84" s="144"/>
      <c r="I84" s="144"/>
      <c r="J84" s="144"/>
      <c r="K84" s="144"/>
      <c r="L84" s="144"/>
      <c r="M84" s="144"/>
      <c r="N84" s="144"/>
      <c r="O84" s="134"/>
      <c r="P84" s="137"/>
    </row>
    <row r="85" spans="1:16" s="136" customFormat="1" ht="12.75">
      <c r="A85" s="365"/>
      <c r="C85" s="145"/>
      <c r="D85" s="654" t="str">
        <f>Translations!$B$916</f>
        <v>&lt;&lt;&lt; If you have chosen the t-km monitoring plan in section 2(c), click here to continue with section 4(i). &gt;&gt;&gt;</v>
      </c>
      <c r="E85" s="581"/>
      <c r="F85" s="581"/>
      <c r="G85" s="581"/>
      <c r="H85" s="581"/>
      <c r="I85" s="581"/>
      <c r="J85" s="582"/>
      <c r="K85" s="582"/>
      <c r="L85" s="582"/>
      <c r="M85" s="582"/>
      <c r="N85" s="582"/>
      <c r="O85" s="145"/>
      <c r="P85" s="146"/>
    </row>
    <row r="86" spans="1:16" s="80" customFormat="1" ht="12.75" customHeight="1">
      <c r="A86" s="104"/>
      <c r="C86" s="134"/>
      <c r="D86" s="134"/>
      <c r="E86" s="134"/>
      <c r="F86" s="134"/>
      <c r="G86" s="134"/>
      <c r="H86" s="134"/>
      <c r="I86" s="134"/>
      <c r="J86" s="134"/>
      <c r="K86" s="134"/>
      <c r="L86" s="134"/>
      <c r="M86" s="134"/>
      <c r="N86" s="134"/>
      <c r="O86" s="134"/>
      <c r="P86" s="137"/>
    </row>
    <row r="87" spans="1:16" s="17" customFormat="1" ht="12.75" customHeight="1">
      <c r="A87" s="92"/>
      <c r="B87" s="382"/>
      <c r="C87" s="387"/>
      <c r="D87" s="391"/>
      <c r="E87" s="391"/>
      <c r="F87" s="391"/>
      <c r="G87" s="391"/>
      <c r="H87" s="391"/>
      <c r="I87" s="391"/>
      <c r="J87" s="392"/>
      <c r="K87" s="392"/>
      <c r="L87" s="392"/>
      <c r="M87" s="392"/>
      <c r="N87" s="392"/>
      <c r="O87" s="388"/>
      <c r="P87" s="104"/>
    </row>
    <row r="88" spans="1:16" s="17" customFormat="1" ht="25.5" customHeight="1">
      <c r="A88" s="92"/>
      <c r="B88" s="382"/>
      <c r="C88" s="97"/>
      <c r="D88" s="660"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E88" s="660"/>
      <c r="F88" s="660"/>
      <c r="G88" s="660"/>
      <c r="H88" s="660"/>
      <c r="I88" s="660"/>
      <c r="J88" s="661"/>
      <c r="K88" s="661"/>
      <c r="L88" s="661"/>
      <c r="M88" s="661"/>
      <c r="N88" s="661"/>
      <c r="O88" s="388"/>
      <c r="P88" s="104"/>
    </row>
    <row r="89" spans="1:16" s="17" customFormat="1" ht="12.75" customHeight="1">
      <c r="A89" s="92"/>
      <c r="B89" s="382"/>
      <c r="C89" s="387"/>
      <c r="D89" s="391"/>
      <c r="E89" s="391"/>
      <c r="F89" s="391"/>
      <c r="G89" s="391"/>
      <c r="H89" s="391"/>
      <c r="I89" s="391"/>
      <c r="J89" s="392"/>
      <c r="K89" s="392"/>
      <c r="L89" s="392"/>
      <c r="M89" s="392"/>
      <c r="N89" s="392"/>
      <c r="O89" s="388"/>
      <c r="P89" s="104"/>
    </row>
    <row r="90" spans="1:16" s="17" customFormat="1" ht="4.5" customHeight="1">
      <c r="A90" s="92"/>
      <c r="B90" s="393"/>
      <c r="C90" s="394"/>
      <c r="D90" s="395"/>
      <c r="E90" s="395"/>
      <c r="F90" s="395"/>
      <c r="G90" s="395"/>
      <c r="H90" s="395"/>
      <c r="I90" s="395"/>
      <c r="J90" s="396"/>
      <c r="K90" s="396"/>
      <c r="L90" s="396"/>
      <c r="M90" s="396"/>
      <c r="N90" s="396"/>
      <c r="O90" s="267"/>
      <c r="P90" s="104"/>
    </row>
    <row r="91" spans="1:16" s="17" customFormat="1" ht="25.5" customHeight="1">
      <c r="A91" s="92"/>
      <c r="B91" s="63"/>
      <c r="C91" s="97" t="s">
        <v>264</v>
      </c>
      <c r="D91" s="492" t="str">
        <f>Translations!$B$918</f>
        <v>Please provide details about the systems, procedures and responsibilities used to track the completeness of the list of emission sources (aircraft used) and fuels used over the monitoring year.</v>
      </c>
      <c r="E91" s="578"/>
      <c r="F91" s="578"/>
      <c r="G91" s="578"/>
      <c r="H91" s="578"/>
      <c r="I91" s="578"/>
      <c r="J91" s="554"/>
      <c r="K91" s="554"/>
      <c r="L91" s="554"/>
      <c r="M91" s="554"/>
      <c r="N91" s="554"/>
      <c r="O91" s="74"/>
      <c r="P91" s="104"/>
    </row>
    <row r="92" spans="1:16" s="17" customFormat="1" ht="25.5" customHeight="1">
      <c r="A92" s="92"/>
      <c r="B92" s="63"/>
      <c r="C92" s="97"/>
      <c r="D92" s="602" t="str">
        <f>Translations!$B$919</f>
        <v>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v>
      </c>
      <c r="E92" s="580"/>
      <c r="F92" s="580"/>
      <c r="G92" s="580"/>
      <c r="H92" s="580"/>
      <c r="I92" s="580"/>
      <c r="J92" s="554"/>
      <c r="K92" s="554"/>
      <c r="L92" s="554"/>
      <c r="M92" s="554"/>
      <c r="N92" s="554"/>
      <c r="O92" s="74"/>
      <c r="P92" s="104"/>
    </row>
    <row r="93" spans="1:16" s="17" customFormat="1" ht="12.75" customHeight="1">
      <c r="A93" s="92"/>
      <c r="C93" s="147"/>
      <c r="D93" s="625" t="str">
        <f>Translations!$B$194</f>
        <v>Title of procedure</v>
      </c>
      <c r="E93" s="626"/>
      <c r="F93" s="629"/>
      <c r="G93" s="629"/>
      <c r="H93" s="629"/>
      <c r="I93" s="629"/>
      <c r="J93" s="606"/>
      <c r="K93" s="606"/>
      <c r="L93" s="606"/>
      <c r="M93" s="606"/>
      <c r="N93" s="606"/>
      <c r="O93" s="74"/>
      <c r="P93" s="104"/>
    </row>
    <row r="94" spans="1:16" s="17" customFormat="1" ht="12.75" customHeight="1">
      <c r="A94" s="92"/>
      <c r="C94" s="147"/>
      <c r="D94" s="625" t="str">
        <f>Translations!$B$195</f>
        <v>Reference for procedure</v>
      </c>
      <c r="E94" s="626"/>
      <c r="F94" s="629"/>
      <c r="G94" s="629"/>
      <c r="H94" s="629"/>
      <c r="I94" s="629"/>
      <c r="J94" s="606"/>
      <c r="K94" s="606"/>
      <c r="L94" s="606"/>
      <c r="M94" s="606"/>
      <c r="N94" s="606"/>
      <c r="O94" s="74"/>
      <c r="P94" s="104"/>
    </row>
    <row r="95" spans="1:16" s="17" customFormat="1" ht="12.75">
      <c r="A95" s="92"/>
      <c r="B95" s="63" t="str">
        <f>Translations!$B$196</f>
        <v>
</v>
      </c>
      <c r="C95" s="147"/>
      <c r="D95" s="625" t="str">
        <f>Translations!$B$197</f>
        <v>Brief description of procedure</v>
      </c>
      <c r="E95" s="626"/>
      <c r="F95" s="629"/>
      <c r="G95" s="629"/>
      <c r="H95" s="629"/>
      <c r="I95" s="629"/>
      <c r="J95" s="606"/>
      <c r="K95" s="606"/>
      <c r="L95" s="606"/>
      <c r="M95" s="606"/>
      <c r="N95" s="606"/>
      <c r="O95" s="74"/>
      <c r="P95" s="104"/>
    </row>
    <row r="96" spans="1:16" s="17" customFormat="1" ht="38.25" customHeight="1">
      <c r="A96" s="92"/>
      <c r="B96" s="63"/>
      <c r="C96" s="147"/>
      <c r="D96" s="625" t="str">
        <f>Translations!$B$198</f>
        <v>Post or department responsible for data maintenance</v>
      </c>
      <c r="E96" s="626"/>
      <c r="F96" s="629"/>
      <c r="G96" s="629"/>
      <c r="H96" s="629"/>
      <c r="I96" s="629"/>
      <c r="J96" s="606"/>
      <c r="K96" s="606"/>
      <c r="L96" s="606"/>
      <c r="M96" s="606"/>
      <c r="N96" s="606"/>
      <c r="O96" s="74"/>
      <c r="P96" s="104"/>
    </row>
    <row r="97" spans="1:16" s="17" customFormat="1" ht="25.5" customHeight="1">
      <c r="A97" s="92"/>
      <c r="B97" s="63"/>
      <c r="C97" s="147"/>
      <c r="D97" s="625" t="str">
        <f>Translations!$B$199</f>
        <v>Location where records are kept</v>
      </c>
      <c r="E97" s="626"/>
      <c r="F97" s="629"/>
      <c r="G97" s="629"/>
      <c r="H97" s="629"/>
      <c r="I97" s="629"/>
      <c r="J97" s="606"/>
      <c r="K97" s="606"/>
      <c r="L97" s="606"/>
      <c r="M97" s="606"/>
      <c r="N97" s="606"/>
      <c r="O97" s="74"/>
      <c r="P97" s="104"/>
    </row>
    <row r="98" spans="1:16" s="17" customFormat="1" ht="25.5" customHeight="1">
      <c r="A98" s="92"/>
      <c r="B98" s="63"/>
      <c r="C98" s="147"/>
      <c r="D98" s="625" t="str">
        <f>Translations!$B$200</f>
        <v>Name of system used (where applicable)</v>
      </c>
      <c r="E98" s="626"/>
      <c r="F98" s="629"/>
      <c r="G98" s="629"/>
      <c r="H98" s="629"/>
      <c r="I98" s="629"/>
      <c r="J98" s="606"/>
      <c r="K98" s="606"/>
      <c r="L98" s="606"/>
      <c r="M98" s="606"/>
      <c r="N98" s="606"/>
      <c r="O98" s="74"/>
      <c r="P98" s="104"/>
    </row>
    <row r="99" spans="1:16" s="17" customFormat="1" ht="12.75">
      <c r="A99" s="92"/>
      <c r="C99" s="101"/>
      <c r="D99" s="148"/>
      <c r="E99" s="148"/>
      <c r="F99" s="149"/>
      <c r="G99" s="149"/>
      <c r="H99" s="149"/>
      <c r="I99" s="149"/>
      <c r="J99" s="149"/>
      <c r="K99" s="149"/>
      <c r="L99" s="149"/>
      <c r="M99" s="149"/>
      <c r="N99" s="149"/>
      <c r="O99" s="74"/>
      <c r="P99" s="104"/>
    </row>
    <row r="100" spans="1:16" s="17" customFormat="1" ht="25.5" customHeight="1">
      <c r="A100" s="92"/>
      <c r="B100" s="63"/>
      <c r="C100" s="264" t="s">
        <v>259</v>
      </c>
      <c r="D100" s="578" t="str">
        <f>Translations!$B$201</f>
        <v>Please provide details about the procedures to monitor the completeness of the list of flights operated under the unique designator by aerodrome pair.</v>
      </c>
      <c r="E100" s="578"/>
      <c r="F100" s="578"/>
      <c r="G100" s="578"/>
      <c r="H100" s="578"/>
      <c r="I100" s="578"/>
      <c r="J100" s="554"/>
      <c r="K100" s="554"/>
      <c r="L100" s="554"/>
      <c r="M100" s="554"/>
      <c r="N100" s="554"/>
      <c r="O100" s="150"/>
      <c r="P100" s="151"/>
    </row>
    <row r="101" spans="1:16" s="17" customFormat="1" ht="25.5" customHeight="1">
      <c r="A101" s="92"/>
      <c r="B101" s="63"/>
      <c r="C101" s="147"/>
      <c r="D101" s="638" t="str">
        <f>Translations!$B$202</f>
        <v>Please detail the procedures and systems in place to keep an updated detailed list of aerodrome pairs and flights operated during the monitoring period as well as the procedures in place to ensure completeness and non-duplication of data.</v>
      </c>
      <c r="E101" s="638"/>
      <c r="F101" s="638"/>
      <c r="G101" s="638"/>
      <c r="H101" s="638"/>
      <c r="I101" s="638"/>
      <c r="J101" s="639"/>
      <c r="K101" s="639"/>
      <c r="L101" s="639"/>
      <c r="M101" s="639"/>
      <c r="N101" s="639"/>
      <c r="O101" s="152"/>
      <c r="P101" s="153"/>
    </row>
    <row r="102" spans="1:16" s="17" customFormat="1" ht="12.75" customHeight="1">
      <c r="A102" s="92"/>
      <c r="C102" s="147"/>
      <c r="D102" s="625" t="str">
        <f>Translations!$B$194</f>
        <v>Title of procedure</v>
      </c>
      <c r="E102" s="626"/>
      <c r="F102" s="629"/>
      <c r="G102" s="629"/>
      <c r="H102" s="629"/>
      <c r="I102" s="629"/>
      <c r="J102" s="606"/>
      <c r="K102" s="606"/>
      <c r="L102" s="606"/>
      <c r="M102" s="606"/>
      <c r="N102" s="606"/>
      <c r="O102" s="74"/>
      <c r="P102" s="104"/>
    </row>
    <row r="103" spans="1:16" s="17" customFormat="1" ht="12.75" customHeight="1">
      <c r="A103" s="92"/>
      <c r="C103" s="147"/>
      <c r="D103" s="625" t="str">
        <f>Translations!$B$195</f>
        <v>Reference for procedure</v>
      </c>
      <c r="E103" s="626"/>
      <c r="F103" s="629"/>
      <c r="G103" s="629"/>
      <c r="H103" s="629"/>
      <c r="I103" s="629"/>
      <c r="J103" s="606"/>
      <c r="K103" s="606"/>
      <c r="L103" s="606"/>
      <c r="M103" s="606"/>
      <c r="N103" s="606"/>
      <c r="O103" s="74"/>
      <c r="P103" s="104"/>
    </row>
    <row r="104" spans="1:16" s="17" customFormat="1" ht="12.75">
      <c r="A104" s="92"/>
      <c r="B104" s="63" t="str">
        <f>Translations!$B$196</f>
        <v>
</v>
      </c>
      <c r="C104" s="147"/>
      <c r="D104" s="625" t="str">
        <f>Translations!$B$197</f>
        <v>Brief description of procedure</v>
      </c>
      <c r="E104" s="626"/>
      <c r="F104" s="629"/>
      <c r="G104" s="629"/>
      <c r="H104" s="629"/>
      <c r="I104" s="629"/>
      <c r="J104" s="606"/>
      <c r="K104" s="606"/>
      <c r="L104" s="606"/>
      <c r="M104" s="606"/>
      <c r="N104" s="606"/>
      <c r="O104" s="74"/>
      <c r="P104" s="104"/>
    </row>
    <row r="105" spans="1:16" s="17" customFormat="1" ht="25.5" customHeight="1">
      <c r="A105" s="92"/>
      <c r="B105" s="63"/>
      <c r="C105" s="147"/>
      <c r="D105" s="625" t="str">
        <f>Translations!$B$198</f>
        <v>Post or department responsible for data maintenance</v>
      </c>
      <c r="E105" s="626"/>
      <c r="F105" s="629"/>
      <c r="G105" s="629"/>
      <c r="H105" s="629"/>
      <c r="I105" s="629"/>
      <c r="J105" s="606"/>
      <c r="K105" s="606"/>
      <c r="L105" s="606"/>
      <c r="M105" s="606"/>
      <c r="N105" s="606"/>
      <c r="O105" s="74"/>
      <c r="P105" s="104"/>
    </row>
    <row r="106" spans="1:16" s="17" customFormat="1" ht="12.75" customHeight="1">
      <c r="A106" s="92"/>
      <c r="B106" s="63"/>
      <c r="C106" s="147"/>
      <c r="D106" s="625" t="str">
        <f>Translations!$B$199</f>
        <v>Location where records are kept</v>
      </c>
      <c r="E106" s="626"/>
      <c r="F106" s="629"/>
      <c r="G106" s="629"/>
      <c r="H106" s="629"/>
      <c r="I106" s="629"/>
      <c r="J106" s="606"/>
      <c r="K106" s="606"/>
      <c r="L106" s="606"/>
      <c r="M106" s="606"/>
      <c r="N106" s="606"/>
      <c r="O106" s="74"/>
      <c r="P106" s="104"/>
    </row>
    <row r="107" spans="1:16" s="17" customFormat="1" ht="25.5" customHeight="1">
      <c r="A107" s="92"/>
      <c r="B107" s="63"/>
      <c r="C107" s="147"/>
      <c r="D107" s="625" t="str">
        <f>Translations!$B$200</f>
        <v>Name of system used (where applicable)</v>
      </c>
      <c r="E107" s="626"/>
      <c r="F107" s="629"/>
      <c r="G107" s="629"/>
      <c r="H107" s="629"/>
      <c r="I107" s="629"/>
      <c r="J107" s="606"/>
      <c r="K107" s="606"/>
      <c r="L107" s="606"/>
      <c r="M107" s="606"/>
      <c r="N107" s="606"/>
      <c r="O107" s="74"/>
      <c r="P107" s="104"/>
    </row>
    <row r="108" spans="1:16" s="17" customFormat="1" ht="12.75">
      <c r="A108" s="92"/>
      <c r="C108" s="147"/>
      <c r="D108" s="154"/>
      <c r="E108" s="154"/>
      <c r="F108" s="154"/>
      <c r="G108" s="154"/>
      <c r="H108" s="154"/>
      <c r="I108" s="154"/>
      <c r="J108" s="154"/>
      <c r="K108" s="154"/>
      <c r="L108" s="154"/>
      <c r="M108" s="154"/>
      <c r="N108" s="154"/>
      <c r="O108" s="152"/>
      <c r="P108" s="155"/>
    </row>
    <row r="109" spans="1:16" s="17" customFormat="1" ht="25.5" customHeight="1">
      <c r="A109" s="92"/>
      <c r="B109" s="63"/>
      <c r="C109" s="264" t="s">
        <v>567</v>
      </c>
      <c r="D109" s="492" t="str">
        <f>Translations!$B$920</f>
        <v>Please provide details about the procedures for determining whether flights are covered by Annex I of the Directive and/or CORSIA, ensuring completeness and avoiding double counting.</v>
      </c>
      <c r="E109" s="578"/>
      <c r="F109" s="578"/>
      <c r="G109" s="578"/>
      <c r="H109" s="578"/>
      <c r="I109" s="578"/>
      <c r="J109" s="578"/>
      <c r="K109" s="578"/>
      <c r="L109" s="578"/>
      <c r="M109" s="578"/>
      <c r="N109" s="578"/>
      <c r="O109" s="150"/>
      <c r="P109" s="151"/>
    </row>
    <row r="110" spans="1:16" s="17" customFormat="1" ht="25.5" customHeight="1">
      <c r="A110" s="92"/>
      <c r="B110" s="63"/>
      <c r="C110" s="147"/>
      <c r="D110" s="637" t="str">
        <f>Translations!$B$921</f>
        <v>Please detail the systems in place to keep an updated detailed list of flights during the monitoring period which are included/excluded from EU ETS and/or CORSIA, as well as the procedures in place to ensure completeness and non-duplication of data.</v>
      </c>
      <c r="E110" s="638"/>
      <c r="F110" s="638"/>
      <c r="G110" s="638"/>
      <c r="H110" s="638"/>
      <c r="I110" s="638"/>
      <c r="J110" s="639"/>
      <c r="K110" s="639"/>
      <c r="L110" s="639"/>
      <c r="M110" s="639"/>
      <c r="N110" s="639"/>
      <c r="O110" s="156"/>
      <c r="P110" s="153"/>
    </row>
    <row r="111" spans="1:16" s="17" customFormat="1" ht="38.25" customHeight="1">
      <c r="A111" s="92"/>
      <c r="B111" s="63"/>
      <c r="C111" s="147"/>
      <c r="D111" s="637" t="str">
        <f>Translations!$B$922</f>
        <v>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v>
      </c>
      <c r="E111" s="638"/>
      <c r="F111" s="638"/>
      <c r="G111" s="638"/>
      <c r="H111" s="638"/>
      <c r="I111" s="638"/>
      <c r="J111" s="639"/>
      <c r="K111" s="639"/>
      <c r="L111" s="639"/>
      <c r="M111" s="639"/>
      <c r="N111" s="639"/>
      <c r="O111" s="156"/>
      <c r="P111" s="153"/>
    </row>
    <row r="112" spans="1:16" s="17" customFormat="1" ht="12.75" customHeight="1">
      <c r="A112" s="92"/>
      <c r="B112" s="63"/>
      <c r="C112" s="147"/>
      <c r="D112" s="662" t="str">
        <f>Translations!$B$871</f>
        <v>https://ec.europa.eu/clima/sites/clima/files/ets/monitoring/docs/gd2_guidance_aircraft_en.pdf</v>
      </c>
      <c r="E112" s="663"/>
      <c r="F112" s="663"/>
      <c r="G112" s="663"/>
      <c r="H112" s="663"/>
      <c r="I112" s="663"/>
      <c r="J112" s="663"/>
      <c r="K112" s="663"/>
      <c r="L112" s="663"/>
      <c r="M112" s="663"/>
      <c r="N112" s="663"/>
      <c r="O112" s="156"/>
      <c r="P112" s="153"/>
    </row>
    <row r="113" spans="1:16" s="17" customFormat="1" ht="4.5" customHeight="1">
      <c r="A113" s="92"/>
      <c r="B113" s="382"/>
      <c r="C113" s="387"/>
      <c r="D113" s="391"/>
      <c r="E113" s="391"/>
      <c r="F113" s="391"/>
      <c r="G113" s="391"/>
      <c r="H113" s="391"/>
      <c r="I113" s="391"/>
      <c r="J113" s="392"/>
      <c r="K113" s="392"/>
      <c r="L113" s="392"/>
      <c r="M113" s="392"/>
      <c r="N113" s="392"/>
      <c r="O113" s="388"/>
      <c r="P113" s="104"/>
    </row>
    <row r="114" spans="1:16" s="17" customFormat="1" ht="25.5" customHeight="1">
      <c r="A114" s="92"/>
      <c r="B114" s="382"/>
      <c r="C114" s="97"/>
      <c r="D114" s="607" t="str">
        <f>Translations!$B$923</f>
        <v>For differences in coverage of EU ETS and CORSIA, please see sheet "Guidelines and conditions" of this template, and relevant guidance material provided.</v>
      </c>
      <c r="E114" s="607"/>
      <c r="F114" s="607"/>
      <c r="G114" s="607"/>
      <c r="H114" s="607"/>
      <c r="I114" s="607"/>
      <c r="J114" s="607"/>
      <c r="K114" s="607"/>
      <c r="L114" s="607"/>
      <c r="M114" s="607"/>
      <c r="N114" s="607"/>
      <c r="O114" s="388"/>
      <c r="P114" s="104"/>
    </row>
    <row r="115" spans="1:16" s="17" customFormat="1" ht="4.5" customHeight="1">
      <c r="A115" s="92"/>
      <c r="B115" s="382"/>
      <c r="C115" s="387"/>
      <c r="D115" s="391"/>
      <c r="E115" s="391"/>
      <c r="F115" s="391"/>
      <c r="G115" s="391"/>
      <c r="H115" s="391"/>
      <c r="I115" s="391"/>
      <c r="J115" s="392"/>
      <c r="K115" s="392"/>
      <c r="L115" s="392"/>
      <c r="M115" s="392"/>
      <c r="N115" s="392"/>
      <c r="O115" s="388"/>
      <c r="P115" s="104"/>
    </row>
    <row r="116" spans="1:16" s="17" customFormat="1" ht="12.75" customHeight="1">
      <c r="A116" s="92"/>
      <c r="C116" s="147"/>
      <c r="D116" s="625" t="str">
        <f>Translations!$B$194</f>
        <v>Title of procedure</v>
      </c>
      <c r="E116" s="626"/>
      <c r="F116" s="629"/>
      <c r="G116" s="629"/>
      <c r="H116" s="629"/>
      <c r="I116" s="629"/>
      <c r="J116" s="606"/>
      <c r="K116" s="606"/>
      <c r="L116" s="606"/>
      <c r="M116" s="606"/>
      <c r="N116" s="606"/>
      <c r="O116" s="74"/>
      <c r="P116" s="104"/>
    </row>
    <row r="117" spans="1:16" s="17" customFormat="1" ht="12.75" customHeight="1">
      <c r="A117" s="92"/>
      <c r="C117" s="147"/>
      <c r="D117" s="625" t="str">
        <f>Translations!$B$195</f>
        <v>Reference for procedure</v>
      </c>
      <c r="E117" s="626"/>
      <c r="F117" s="629"/>
      <c r="G117" s="629"/>
      <c r="H117" s="629"/>
      <c r="I117" s="629"/>
      <c r="J117" s="606"/>
      <c r="K117" s="606"/>
      <c r="L117" s="606"/>
      <c r="M117" s="606"/>
      <c r="N117" s="606"/>
      <c r="O117" s="74"/>
      <c r="P117" s="104"/>
    </row>
    <row r="118" spans="1:16" s="17" customFormat="1" ht="12.75">
      <c r="A118" s="92"/>
      <c r="B118" s="63" t="str">
        <f>Translations!$B$196</f>
        <v>
</v>
      </c>
      <c r="C118" s="147"/>
      <c r="D118" s="625" t="str">
        <f>Translations!$B$197</f>
        <v>Brief description of procedure</v>
      </c>
      <c r="E118" s="626"/>
      <c r="F118" s="629"/>
      <c r="G118" s="629"/>
      <c r="H118" s="629"/>
      <c r="I118" s="629"/>
      <c r="J118" s="606"/>
      <c r="K118" s="606"/>
      <c r="L118" s="606"/>
      <c r="M118" s="606"/>
      <c r="N118" s="606"/>
      <c r="O118" s="74"/>
      <c r="P118" s="104"/>
    </row>
    <row r="119" spans="1:16" s="17" customFormat="1" ht="25.5" customHeight="1">
      <c r="A119" s="92"/>
      <c r="B119" s="63"/>
      <c r="C119" s="147"/>
      <c r="D119" s="625" t="str">
        <f>Translations!$B$198</f>
        <v>Post or department responsible for data maintenance</v>
      </c>
      <c r="E119" s="626"/>
      <c r="F119" s="629"/>
      <c r="G119" s="629"/>
      <c r="H119" s="629"/>
      <c r="I119" s="629"/>
      <c r="J119" s="606"/>
      <c r="K119" s="606"/>
      <c r="L119" s="606"/>
      <c r="M119" s="606"/>
      <c r="N119" s="606"/>
      <c r="O119" s="74"/>
      <c r="P119" s="104"/>
    </row>
    <row r="120" spans="1:16" s="17" customFormat="1" ht="25.5" customHeight="1">
      <c r="A120" s="92"/>
      <c r="B120" s="63"/>
      <c r="C120" s="147"/>
      <c r="D120" s="625" t="str">
        <f>Translations!$B$199</f>
        <v>Location where records are kept</v>
      </c>
      <c r="E120" s="626"/>
      <c r="F120" s="629"/>
      <c r="G120" s="629"/>
      <c r="H120" s="629"/>
      <c r="I120" s="629"/>
      <c r="J120" s="606"/>
      <c r="K120" s="606"/>
      <c r="L120" s="606"/>
      <c r="M120" s="606"/>
      <c r="N120" s="606"/>
      <c r="O120" s="74"/>
      <c r="P120" s="104"/>
    </row>
    <row r="121" spans="1:16" s="17" customFormat="1" ht="25.5" customHeight="1">
      <c r="A121" s="92"/>
      <c r="B121" s="63"/>
      <c r="C121" s="147"/>
      <c r="D121" s="625" t="str">
        <f>Translations!$B$200</f>
        <v>Name of system used (where applicable)</v>
      </c>
      <c r="E121" s="626"/>
      <c r="F121" s="629"/>
      <c r="G121" s="629"/>
      <c r="H121" s="629"/>
      <c r="I121" s="629"/>
      <c r="J121" s="606"/>
      <c r="K121" s="606"/>
      <c r="L121" s="606"/>
      <c r="M121" s="606"/>
      <c r="N121" s="606"/>
      <c r="O121" s="74"/>
      <c r="P121" s="104"/>
    </row>
    <row r="122" spans="1:16" s="17" customFormat="1" ht="12.75">
      <c r="A122" s="92"/>
      <c r="O122" s="74"/>
      <c r="P122" s="157"/>
    </row>
    <row r="123" spans="1:16" s="17" customFormat="1" ht="4.5" customHeight="1">
      <c r="A123" s="92"/>
      <c r="B123" s="382"/>
      <c r="C123" s="387"/>
      <c r="D123" s="391"/>
      <c r="E123" s="391"/>
      <c r="F123" s="391"/>
      <c r="G123" s="391"/>
      <c r="H123" s="391"/>
      <c r="I123" s="391"/>
      <c r="J123" s="392"/>
      <c r="K123" s="392"/>
      <c r="L123" s="392"/>
      <c r="M123" s="392"/>
      <c r="N123" s="392"/>
      <c r="O123" s="388"/>
      <c r="P123" s="104"/>
    </row>
    <row r="124" spans="1:16" s="17" customFormat="1" ht="25.5" customHeight="1">
      <c r="A124" s="92"/>
      <c r="B124" s="382"/>
      <c r="C124" s="97" t="s">
        <v>271</v>
      </c>
      <c r="D124" s="499" t="str">
        <f>Translations!$B$924</f>
        <v>Please describe here the procedure for determining whether flights fall under CORSIA, ensuring completeness and avoiding double-counting.</v>
      </c>
      <c r="E124" s="499"/>
      <c r="F124" s="499"/>
      <c r="G124" s="499"/>
      <c r="H124" s="499"/>
      <c r="I124" s="499"/>
      <c r="J124" s="499"/>
      <c r="K124" s="499"/>
      <c r="L124" s="499"/>
      <c r="M124" s="499"/>
      <c r="N124" s="499"/>
      <c r="O124" s="388"/>
      <c r="P124" s="104"/>
    </row>
    <row r="125" spans="1:16" s="17" customFormat="1" ht="38.25" customHeight="1">
      <c r="A125" s="92"/>
      <c r="B125" s="382"/>
      <c r="C125" s="97"/>
      <c r="D125" s="607" t="str">
        <f>Translations!$B$925</f>
        <v>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v>
      </c>
      <c r="E125" s="608"/>
      <c r="F125" s="608"/>
      <c r="G125" s="608"/>
      <c r="H125" s="608"/>
      <c r="I125" s="608"/>
      <c r="J125" s="608"/>
      <c r="K125" s="608"/>
      <c r="L125" s="608"/>
      <c r="M125" s="608"/>
      <c r="N125" s="608"/>
      <c r="O125" s="388"/>
      <c r="P125" s="104"/>
    </row>
    <row r="126" spans="1:16" s="17" customFormat="1" ht="25.5" customHeight="1">
      <c r="A126" s="92"/>
      <c r="B126" s="382"/>
      <c r="C126" s="97"/>
      <c r="D126" s="612" t="str">
        <f>Translations!$B$926</f>
        <v>Special care should be taken to ensure that this procedure leads to a distinction between flights with offsetting requirement as described in Annex 16, Volume IV, Part II, Chapter 3, 3.1., and other flights, for the period from 1 January 2021.</v>
      </c>
      <c r="E126" s="613"/>
      <c r="F126" s="613"/>
      <c r="G126" s="613"/>
      <c r="H126" s="613"/>
      <c r="I126" s="613"/>
      <c r="J126" s="613"/>
      <c r="K126" s="613"/>
      <c r="L126" s="613"/>
      <c r="M126" s="613"/>
      <c r="N126" s="613"/>
      <c r="O126" s="388"/>
      <c r="P126" s="104"/>
    </row>
    <row r="127" spans="1:16" s="17" customFormat="1" ht="25.5" customHeight="1">
      <c r="A127" s="92"/>
      <c r="B127" s="382"/>
      <c r="C127" s="97"/>
      <c r="D127" s="612" t="str">
        <f>Translations!$B$927</f>
        <v>For this purpose the procedure must include a regular checking of the CORSIA implementation element "CORSIA States for Chapter 3 State Pair".</v>
      </c>
      <c r="E127" s="613"/>
      <c r="F127" s="613"/>
      <c r="G127" s="613"/>
      <c r="H127" s="613"/>
      <c r="I127" s="613"/>
      <c r="J127" s="613"/>
      <c r="K127" s="613"/>
      <c r="L127" s="613"/>
      <c r="M127" s="613"/>
      <c r="N127" s="613"/>
      <c r="O127" s="388"/>
      <c r="P127" s="104"/>
    </row>
    <row r="128" spans="1:16" s="17" customFormat="1" ht="12.75" customHeight="1">
      <c r="A128" s="92"/>
      <c r="B128" s="382"/>
      <c r="C128" s="97"/>
      <c r="D128" s="610" t="str">
        <f>Translations!$B$928</f>
        <v>https://www.icao.int/environmental-protection/CORSIA/Pages/state-pairs.aspx</v>
      </c>
      <c r="E128" s="611"/>
      <c r="F128" s="611"/>
      <c r="G128" s="611"/>
      <c r="H128" s="611"/>
      <c r="I128" s="611"/>
      <c r="J128" s="611"/>
      <c r="K128" s="611"/>
      <c r="L128" s="611"/>
      <c r="M128" s="611"/>
      <c r="N128" s="611"/>
      <c r="O128" s="388"/>
      <c r="P128" s="104"/>
    </row>
    <row r="129" spans="1:16" s="17" customFormat="1" ht="12.75" customHeight="1">
      <c r="A129" s="92"/>
      <c r="B129" s="382"/>
      <c r="C129" s="97"/>
      <c r="D129" s="625" t="str">
        <f>Translations!$B$194</f>
        <v>Title of procedure</v>
      </c>
      <c r="E129" s="626"/>
      <c r="F129" s="629"/>
      <c r="G129" s="629"/>
      <c r="H129" s="629"/>
      <c r="I129" s="629"/>
      <c r="J129" s="606"/>
      <c r="K129" s="606"/>
      <c r="L129" s="606"/>
      <c r="M129" s="606"/>
      <c r="N129" s="606"/>
      <c r="O129" s="388"/>
      <c r="P129" s="104"/>
    </row>
    <row r="130" spans="1:16" s="17" customFormat="1" ht="12.75" customHeight="1">
      <c r="A130" s="92"/>
      <c r="B130" s="382"/>
      <c r="C130" s="97"/>
      <c r="D130" s="625" t="str">
        <f>Translations!$B$195</f>
        <v>Reference for procedure</v>
      </c>
      <c r="E130" s="626"/>
      <c r="F130" s="629"/>
      <c r="G130" s="629"/>
      <c r="H130" s="629"/>
      <c r="I130" s="629"/>
      <c r="J130" s="606"/>
      <c r="K130" s="606"/>
      <c r="L130" s="606"/>
      <c r="M130" s="606"/>
      <c r="N130" s="606"/>
      <c r="O130" s="388"/>
      <c r="P130" s="104"/>
    </row>
    <row r="131" spans="1:16" s="17" customFormat="1" ht="38.25" customHeight="1">
      <c r="A131" s="92"/>
      <c r="B131" s="382"/>
      <c r="C131" s="97"/>
      <c r="D131" s="625" t="str">
        <f>Translations!$B$197</f>
        <v>Brief description of procedure</v>
      </c>
      <c r="E131" s="626"/>
      <c r="F131" s="629"/>
      <c r="G131" s="629"/>
      <c r="H131" s="629"/>
      <c r="I131" s="629"/>
      <c r="J131" s="606"/>
      <c r="K131" s="606"/>
      <c r="L131" s="606"/>
      <c r="M131" s="606"/>
      <c r="N131" s="606"/>
      <c r="O131" s="388"/>
      <c r="P131" s="104"/>
    </row>
    <row r="132" spans="1:16" s="17" customFormat="1" ht="25.5" customHeight="1">
      <c r="A132" s="92"/>
      <c r="B132" s="382"/>
      <c r="C132" s="97"/>
      <c r="D132" s="625" t="str">
        <f>Translations!$B$198</f>
        <v>Post or department responsible for data maintenance</v>
      </c>
      <c r="E132" s="626"/>
      <c r="F132" s="629"/>
      <c r="G132" s="629"/>
      <c r="H132" s="629"/>
      <c r="I132" s="629"/>
      <c r="J132" s="606"/>
      <c r="K132" s="606"/>
      <c r="L132" s="606"/>
      <c r="M132" s="606"/>
      <c r="N132" s="606"/>
      <c r="O132" s="388"/>
      <c r="P132" s="104"/>
    </row>
    <row r="133" spans="1:16" s="17" customFormat="1" ht="25.5" customHeight="1">
      <c r="A133" s="92"/>
      <c r="B133" s="382"/>
      <c r="C133" s="97"/>
      <c r="D133" s="625" t="str">
        <f>Translations!$B$199</f>
        <v>Location where records are kept</v>
      </c>
      <c r="E133" s="626"/>
      <c r="F133" s="629"/>
      <c r="G133" s="629"/>
      <c r="H133" s="629"/>
      <c r="I133" s="629"/>
      <c r="J133" s="606"/>
      <c r="K133" s="606"/>
      <c r="L133" s="606"/>
      <c r="M133" s="606"/>
      <c r="N133" s="606"/>
      <c r="O133" s="388"/>
      <c r="P133" s="104"/>
    </row>
    <row r="134" spans="1:16" s="17" customFormat="1" ht="25.5" customHeight="1">
      <c r="A134" s="92"/>
      <c r="B134" s="382"/>
      <c r="C134" s="97"/>
      <c r="D134" s="625" t="str">
        <f>Translations!$B$200</f>
        <v>Name of system used (where applicable)</v>
      </c>
      <c r="E134" s="626"/>
      <c r="F134" s="629"/>
      <c r="G134" s="629"/>
      <c r="H134" s="629"/>
      <c r="I134" s="629"/>
      <c r="J134" s="606"/>
      <c r="K134" s="606"/>
      <c r="L134" s="606"/>
      <c r="M134" s="606"/>
      <c r="N134" s="606"/>
      <c r="O134" s="388"/>
      <c r="P134" s="104"/>
    </row>
    <row r="135" spans="1:16" s="17" customFormat="1" ht="4.5" customHeight="1">
      <c r="A135" s="92"/>
      <c r="B135" s="382"/>
      <c r="C135" s="387"/>
      <c r="D135" s="391"/>
      <c r="E135" s="391"/>
      <c r="F135" s="391"/>
      <c r="G135" s="391"/>
      <c r="H135" s="391"/>
      <c r="I135" s="391"/>
      <c r="J135" s="392"/>
      <c r="K135" s="392"/>
      <c r="L135" s="392"/>
      <c r="M135" s="392"/>
      <c r="N135" s="392"/>
      <c r="O135" s="388"/>
      <c r="P135" s="104"/>
    </row>
    <row r="136" spans="1:16" s="17" customFormat="1" ht="12.75">
      <c r="A136" s="92"/>
      <c r="O136" s="74"/>
      <c r="P136" s="157"/>
    </row>
    <row r="137" spans="1:16" s="158" customFormat="1" ht="12.75">
      <c r="A137" s="159"/>
      <c r="C137" s="97" t="s">
        <v>294</v>
      </c>
      <c r="D137" s="492" t="str">
        <f>Translations!$B$205</f>
        <v>Please provide an estimate/prediction of the total annual fossil CO2 emissions for Annex I activities.</v>
      </c>
      <c r="E137" s="553"/>
      <c r="F137" s="553"/>
      <c r="G137" s="553"/>
      <c r="H137" s="553"/>
      <c r="I137" s="553"/>
      <c r="J137" s="553"/>
      <c r="K137" s="553"/>
      <c r="L137" s="553"/>
      <c r="M137" s="553"/>
      <c r="N137" s="553"/>
      <c r="P137" s="104"/>
    </row>
    <row r="138" spans="1:16" s="158" customFormat="1" ht="12.75">
      <c r="A138" s="159"/>
      <c r="B138" s="123"/>
      <c r="C138" s="97"/>
      <c r="D138" s="624" t="str">
        <f>Translations!$B$929</f>
        <v>The figure should only include those flights, which are covered by EU ETS (full scope).</v>
      </c>
      <c r="E138" s="553"/>
      <c r="F138" s="553"/>
      <c r="G138" s="553"/>
      <c r="H138" s="553"/>
      <c r="I138" s="553"/>
      <c r="J138" s="553"/>
      <c r="K138" s="553"/>
      <c r="L138" s="553"/>
      <c r="M138" s="553"/>
      <c r="N138" s="553"/>
      <c r="P138" s="104"/>
    </row>
    <row r="139" spans="1:16" s="158" customFormat="1" ht="12.75">
      <c r="A139" s="159"/>
      <c r="C139" s="97"/>
      <c r="D139" s="617"/>
      <c r="E139" s="618"/>
      <c r="F139" s="160" t="str">
        <f>Translations!$B$207</f>
        <v>tonnes CO2</v>
      </c>
      <c r="G139" s="147"/>
      <c r="H139" s="147"/>
      <c r="I139" s="147"/>
      <c r="J139" s="147"/>
      <c r="N139" s="161"/>
      <c r="P139" s="104"/>
    </row>
    <row r="140" spans="1:16" s="158" customFormat="1" ht="12.75">
      <c r="A140" s="159"/>
      <c r="C140" s="147"/>
      <c r="D140" s="162"/>
      <c r="E140" s="162"/>
      <c r="F140" s="162"/>
      <c r="G140" s="162"/>
      <c r="H140" s="162"/>
      <c r="I140" s="162"/>
      <c r="J140" s="162"/>
      <c r="K140" s="162"/>
      <c r="N140" s="161"/>
      <c r="P140" s="104"/>
    </row>
    <row r="141" spans="1:16" s="158" customFormat="1" ht="12.75">
      <c r="A141" s="159"/>
      <c r="C141" s="97" t="s">
        <v>693</v>
      </c>
      <c r="D141" s="492" t="str">
        <f>Translations!$B$930</f>
        <v>Please provide an estimate/prediction of the total annual fossil CO2 emissions on intra-EEA flights only.</v>
      </c>
      <c r="E141" s="553"/>
      <c r="F141" s="553"/>
      <c r="G141" s="553"/>
      <c r="H141" s="553"/>
      <c r="I141" s="553"/>
      <c r="J141" s="553"/>
      <c r="K141" s="553"/>
      <c r="L141" s="553"/>
      <c r="M141" s="553"/>
      <c r="N141" s="553"/>
      <c r="P141" s="104"/>
    </row>
    <row r="142" spans="1:16" s="158" customFormat="1" ht="12.75">
      <c r="A142" s="159"/>
      <c r="B142" s="123"/>
      <c r="C142" s="97"/>
      <c r="D142" s="624" t="str">
        <f>Translations!$B$931</f>
        <v>The figure should only include those flights, which are covered by EU ETS (reduced scope).</v>
      </c>
      <c r="E142" s="553"/>
      <c r="F142" s="553"/>
      <c r="G142" s="553"/>
      <c r="H142" s="553"/>
      <c r="I142" s="553"/>
      <c r="J142" s="553"/>
      <c r="K142" s="553"/>
      <c r="L142" s="553"/>
      <c r="M142" s="553"/>
      <c r="N142" s="553"/>
      <c r="P142" s="104"/>
    </row>
    <row r="143" spans="1:16" s="158" customFormat="1" ht="12.75">
      <c r="A143" s="159"/>
      <c r="C143" s="97"/>
      <c r="D143" s="617"/>
      <c r="E143" s="618"/>
      <c r="F143" s="160" t="str">
        <f>Translations!$B$207</f>
        <v>tonnes CO2</v>
      </c>
      <c r="G143" s="147"/>
      <c r="H143" s="147"/>
      <c r="I143" s="147"/>
      <c r="J143" s="147"/>
      <c r="N143" s="161"/>
      <c r="P143" s="104"/>
    </row>
    <row r="144" spans="1:16" s="158" customFormat="1" ht="12.75">
      <c r="A144" s="159"/>
      <c r="C144" s="147"/>
      <c r="D144" s="162"/>
      <c r="E144" s="162"/>
      <c r="F144" s="162"/>
      <c r="G144" s="162"/>
      <c r="H144" s="162"/>
      <c r="I144" s="162"/>
      <c r="J144" s="162"/>
      <c r="K144" s="162"/>
      <c r="N144" s="161"/>
      <c r="P144" s="104"/>
    </row>
    <row r="145" spans="1:16" s="158" customFormat="1" ht="4.5" customHeight="1">
      <c r="A145" s="159"/>
      <c r="B145" s="382"/>
      <c r="C145" s="382"/>
      <c r="D145" s="382"/>
      <c r="E145" s="382"/>
      <c r="F145" s="382"/>
      <c r="G145" s="382"/>
      <c r="H145" s="382"/>
      <c r="I145" s="382"/>
      <c r="J145" s="382"/>
      <c r="K145" s="382"/>
      <c r="L145" s="382"/>
      <c r="M145" s="382"/>
      <c r="N145" s="382"/>
      <c r="O145" s="388"/>
      <c r="P145" s="104"/>
    </row>
    <row r="146" spans="1:16" s="158" customFormat="1" ht="25.5" customHeight="1">
      <c r="A146" s="159"/>
      <c r="B146" s="382"/>
      <c r="C146" s="97" t="s">
        <v>694</v>
      </c>
      <c r="D146" s="492" t="str">
        <f>Translations!$B$932</f>
        <v>Please provide an estimate/prediction of the total annual fossil CO2 emissions for international flights covered by CORSIA.</v>
      </c>
      <c r="E146" s="553"/>
      <c r="F146" s="553"/>
      <c r="G146" s="553"/>
      <c r="H146" s="553"/>
      <c r="I146" s="553"/>
      <c r="J146" s="553"/>
      <c r="K146" s="553"/>
      <c r="L146" s="553"/>
      <c r="M146" s="553"/>
      <c r="N146" s="553"/>
      <c r="O146" s="388"/>
      <c r="P146" s="104"/>
    </row>
    <row r="147" spans="1:16" s="158" customFormat="1" ht="25.5" customHeight="1">
      <c r="A147" s="159"/>
      <c r="B147" s="382"/>
      <c r="C147" s="97"/>
      <c r="D147" s="624" t="str">
        <f>Translations!$B$933</f>
        <v>The figure should include all international flights which fall under the scope of CORSIA. In this case, flights covered by CORSIA which are also covered by the EU ETS, where flights depart and arrive in different EEA States, shall also be taken into account.</v>
      </c>
      <c r="E147" s="553"/>
      <c r="F147" s="553"/>
      <c r="G147" s="553"/>
      <c r="H147" s="553"/>
      <c r="I147" s="553"/>
      <c r="J147" s="553"/>
      <c r="K147" s="553"/>
      <c r="L147" s="553"/>
      <c r="M147" s="553"/>
      <c r="N147" s="553"/>
      <c r="O147" s="388"/>
      <c r="P147" s="104"/>
    </row>
    <row r="148" spans="1:16" s="158" customFormat="1" ht="12.75">
      <c r="A148" s="159"/>
      <c r="B148" s="382"/>
      <c r="C148" s="97"/>
      <c r="D148" s="617"/>
      <c r="E148" s="618"/>
      <c r="F148" s="160" t="str">
        <f>Translations!$B$207</f>
        <v>tonnes CO2</v>
      </c>
      <c r="G148" s="147"/>
      <c r="H148" s="147"/>
      <c r="I148" s="147"/>
      <c r="J148" s="147"/>
      <c r="N148" s="161"/>
      <c r="O148" s="388"/>
      <c r="P148" s="104"/>
    </row>
    <row r="149" spans="1:16" s="158" customFormat="1" ht="4.5" customHeight="1">
      <c r="A149" s="159"/>
      <c r="B149" s="382"/>
      <c r="C149" s="382"/>
      <c r="D149" s="382"/>
      <c r="E149" s="382"/>
      <c r="F149" s="382"/>
      <c r="G149" s="382"/>
      <c r="H149" s="382"/>
      <c r="I149" s="382"/>
      <c r="J149" s="382"/>
      <c r="K149" s="382"/>
      <c r="L149" s="382"/>
      <c r="M149" s="382"/>
      <c r="N149" s="382"/>
      <c r="O149" s="388"/>
      <c r="P149" s="104"/>
    </row>
    <row r="150" spans="1:16" s="158" customFormat="1" ht="12.75">
      <c r="A150" s="159"/>
      <c r="C150" s="147"/>
      <c r="D150" s="162"/>
      <c r="E150" s="162"/>
      <c r="F150" s="162"/>
      <c r="G150" s="162"/>
      <c r="H150" s="162"/>
      <c r="I150" s="162"/>
      <c r="J150" s="162"/>
      <c r="K150" s="162"/>
      <c r="N150" s="161"/>
      <c r="P150" s="104"/>
    </row>
    <row r="151" spans="1:16" s="163" customFormat="1" ht="15.75">
      <c r="A151" s="159"/>
      <c r="C151" s="94">
        <v>5</v>
      </c>
      <c r="D151" s="118" t="str">
        <f>Translations!$B$842</f>
        <v>Eligibility for simplified procedures for small emitters under the EU ETS</v>
      </c>
      <c r="E151" s="118"/>
      <c r="F151" s="118"/>
      <c r="G151" s="118"/>
      <c r="H151" s="118"/>
      <c r="I151" s="118"/>
      <c r="J151" s="118"/>
      <c r="K151" s="118"/>
      <c r="L151" s="164"/>
      <c r="M151" s="164"/>
      <c r="N151" s="164"/>
      <c r="O151" s="158"/>
      <c r="P151" s="104"/>
    </row>
    <row r="152" spans="1:16" s="163" customFormat="1" ht="12.75">
      <c r="A152" s="159"/>
      <c r="C152" s="119"/>
      <c r="D152" s="119"/>
      <c r="E152" s="119"/>
      <c r="F152" s="119"/>
      <c r="G152" s="119"/>
      <c r="H152" s="119"/>
      <c r="I152" s="119"/>
      <c r="J152" s="119"/>
      <c r="K152" s="119"/>
      <c r="N152" s="126"/>
      <c r="O152" s="158"/>
      <c r="P152" s="104"/>
    </row>
    <row r="153" spans="1:16" s="17" customFormat="1" ht="4.5" customHeight="1">
      <c r="A153" s="92"/>
      <c r="B153" s="382"/>
      <c r="C153" s="387"/>
      <c r="D153" s="391"/>
      <c r="E153" s="391"/>
      <c r="F153" s="391"/>
      <c r="G153" s="391"/>
      <c r="H153" s="391"/>
      <c r="I153" s="391"/>
      <c r="J153" s="392"/>
      <c r="K153" s="392"/>
      <c r="L153" s="392"/>
      <c r="M153" s="392"/>
      <c r="N153" s="392"/>
      <c r="O153" s="388"/>
      <c r="P153" s="104"/>
    </row>
    <row r="154" spans="1:16" s="17" customFormat="1" ht="12" customHeight="1">
      <c r="A154" s="92"/>
      <c r="B154" s="382"/>
      <c r="C154" s="97"/>
      <c r="D154" s="607" t="str">
        <f>Translations!$B$934</f>
        <v>Note: This sub-section deals only with simplified approaches for the EU ETS. </v>
      </c>
      <c r="E154" s="607"/>
      <c r="F154" s="607"/>
      <c r="G154" s="607"/>
      <c r="H154" s="607"/>
      <c r="I154" s="607"/>
      <c r="J154" s="607"/>
      <c r="K154" s="607"/>
      <c r="L154" s="607"/>
      <c r="M154" s="607"/>
      <c r="N154" s="607"/>
      <c r="O154" s="388"/>
      <c r="P154" s="104"/>
    </row>
    <row r="155" spans="1:18" s="17" customFormat="1" ht="25.5" customHeight="1">
      <c r="A155" s="92"/>
      <c r="B155" s="382"/>
      <c r="C155" s="97"/>
      <c r="D155" s="608" t="str">
        <f>Translations!$B$1025</f>
        <v>If you want to use the simplified monitoring using an emission estimation tool for the purpose of CORSIA-covered flights, please fill section 6 below.</v>
      </c>
      <c r="E155" s="608"/>
      <c r="F155" s="608"/>
      <c r="G155" s="608"/>
      <c r="H155" s="608"/>
      <c r="I155" s="608"/>
      <c r="J155" s="608"/>
      <c r="K155" s="608"/>
      <c r="L155" s="608"/>
      <c r="M155" s="608"/>
      <c r="N155" s="608"/>
      <c r="O155" s="388"/>
      <c r="P155" s="104"/>
      <c r="R155" s="397"/>
    </row>
    <row r="156" spans="1:16" s="17" customFormat="1" ht="4.5" customHeight="1">
      <c r="A156" s="92"/>
      <c r="B156" s="382"/>
      <c r="C156" s="387"/>
      <c r="D156" s="391"/>
      <c r="E156" s="391"/>
      <c r="F156" s="391"/>
      <c r="G156" s="391"/>
      <c r="H156" s="391"/>
      <c r="I156" s="391"/>
      <c r="J156" s="392"/>
      <c r="K156" s="392"/>
      <c r="L156" s="392"/>
      <c r="M156" s="392"/>
      <c r="N156" s="392"/>
      <c r="O156" s="388"/>
      <c r="P156" s="104"/>
    </row>
    <row r="157" spans="1:16" s="163" customFormat="1" ht="4.5" customHeight="1">
      <c r="A157" s="159"/>
      <c r="C157" s="119"/>
      <c r="D157" s="119"/>
      <c r="E157" s="119"/>
      <c r="F157" s="119"/>
      <c r="G157" s="119"/>
      <c r="H157" s="119"/>
      <c r="I157" s="119"/>
      <c r="J157" s="119"/>
      <c r="K157" s="119"/>
      <c r="N157" s="126"/>
      <c r="O157" s="158"/>
      <c r="P157" s="104"/>
    </row>
    <row r="158" spans="1:16" s="163" customFormat="1" ht="27.75" customHeight="1">
      <c r="A158" s="159"/>
      <c r="B158" s="63"/>
      <c r="C158" s="3" t="s">
        <v>258</v>
      </c>
      <c r="D158" s="475" t="str">
        <f>Translations!$B$209</f>
        <v>Please confirm whether you operate fewer than 243 flights per period for three consecutive four-month periods; or operate flights with total annual fossil CO2 emissions lower than 25 000 tonnes per year?</v>
      </c>
      <c r="E158" s="633"/>
      <c r="F158" s="633"/>
      <c r="G158" s="633"/>
      <c r="H158" s="633"/>
      <c r="I158" s="633"/>
      <c r="J158" s="633"/>
      <c r="K158" s="633"/>
      <c r="L158" s="633"/>
      <c r="M158" s="633"/>
      <c r="N158" s="633"/>
      <c r="O158" s="158"/>
      <c r="P158" s="104"/>
    </row>
    <row r="159" spans="1:16" s="163" customFormat="1" ht="12.75" customHeight="1">
      <c r="A159" s="159"/>
      <c r="B159" s="63"/>
      <c r="C159" s="3"/>
      <c r="D159" s="664" t="str">
        <f>Translations!$B$936</f>
        <v>Please note that the threshold given relates to the "full scope" of the EU ETS.</v>
      </c>
      <c r="E159" s="489"/>
      <c r="F159" s="489"/>
      <c r="G159" s="489"/>
      <c r="H159" s="489"/>
      <c r="I159" s="489"/>
      <c r="J159" s="489"/>
      <c r="K159" s="489"/>
      <c r="L159" s="489"/>
      <c r="M159" s="489"/>
      <c r="N159" s="489"/>
      <c r="O159" s="158"/>
      <c r="P159" s="104"/>
    </row>
    <row r="160" spans="1:16" s="163" customFormat="1" ht="38.25" customHeight="1">
      <c r="A160" s="159"/>
      <c r="B160" s="63"/>
      <c r="C160" s="3"/>
      <c r="D160" s="624" t="str">
        <f>Translations!$B$210</f>
        <v>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v>
      </c>
      <c r="E160" s="476"/>
      <c r="F160" s="476"/>
      <c r="G160" s="476"/>
      <c r="H160" s="476"/>
      <c r="I160" s="476"/>
      <c r="J160" s="476"/>
      <c r="K160" s="476"/>
      <c r="L160" s="476"/>
      <c r="M160" s="476"/>
      <c r="N160" s="476"/>
      <c r="O160" s="158"/>
      <c r="P160" s="104" t="s">
        <v>1045</v>
      </c>
    </row>
    <row r="161" spans="1:16" s="163" customFormat="1" ht="4.5" customHeight="1">
      <c r="A161" s="159"/>
      <c r="E161" s="165"/>
      <c r="F161" s="165"/>
      <c r="G161" s="165"/>
      <c r="H161" s="166"/>
      <c r="I161" s="166"/>
      <c r="J161" s="166"/>
      <c r="N161" s="103"/>
      <c r="O161" s="158"/>
      <c r="P161" s="104"/>
    </row>
    <row r="162" spans="1:16" s="4" customFormat="1" ht="12.75" customHeight="1">
      <c r="A162" s="366"/>
      <c r="D162" s="621"/>
      <c r="E162" s="622"/>
      <c r="F162" s="166"/>
      <c r="P162" s="132">
        <f>IF(ISBLANK(D162),0,IF(D162=TRUE,1,IF(D162=FALSE,2,0)))</f>
        <v>0</v>
      </c>
    </row>
    <row r="163" spans="1:16" s="163" customFormat="1" ht="4.5" customHeight="1">
      <c r="A163" s="159"/>
      <c r="D163" s="103"/>
      <c r="E163" s="165"/>
      <c r="F163" s="165"/>
      <c r="G163" s="165"/>
      <c r="H163" s="166"/>
      <c r="I163" s="166"/>
      <c r="J163" s="166"/>
      <c r="K163" s="103"/>
      <c r="L163" s="103"/>
      <c r="M163" s="103"/>
      <c r="N163" s="103"/>
      <c r="O163" s="80"/>
      <c r="P163" s="167"/>
    </row>
    <row r="164" spans="1:16" s="163" customFormat="1" ht="25.5" customHeight="1">
      <c r="A164" s="159"/>
      <c r="C164" s="3" t="s">
        <v>261</v>
      </c>
      <c r="D164" s="475" t="str">
        <f>Translations!$B$937</f>
        <v>Please confirm whether your operate flights with total annual fossil CO2 emissions lower than 25 000 tonnes per year (full scope) or lower than 3 000 tonnes per year (reduced scope)?</v>
      </c>
      <c r="E164" s="633"/>
      <c r="F164" s="633"/>
      <c r="G164" s="633"/>
      <c r="H164" s="633"/>
      <c r="I164" s="633"/>
      <c r="J164" s="633"/>
      <c r="K164" s="633"/>
      <c r="L164" s="633"/>
      <c r="M164" s="633"/>
      <c r="N164" s="633"/>
      <c r="O164" s="80"/>
      <c r="P164" s="167"/>
    </row>
    <row r="165" spans="1:16" s="163" customFormat="1" ht="25.5" customHeight="1">
      <c r="A165" s="159"/>
      <c r="D165" s="607" t="str">
        <f>Translations!$B$938</f>
        <v>If you operate aviation activities below one of these thresholds, you are eligible for an even more simplified approach for monitoring, reporting and verification, in line with Article 28a(6) of the EU ETS Directive (see below point 5(d)).</v>
      </c>
      <c r="E165" s="608"/>
      <c r="F165" s="608"/>
      <c r="G165" s="608"/>
      <c r="H165" s="608"/>
      <c r="I165" s="608"/>
      <c r="J165" s="608"/>
      <c r="K165" s="608"/>
      <c r="L165" s="608"/>
      <c r="M165" s="608"/>
      <c r="N165" s="608"/>
      <c r="O165" s="80"/>
      <c r="P165" s="367" t="s">
        <v>1048</v>
      </c>
    </row>
    <row r="166" spans="1:16" s="163" customFormat="1" ht="12.75">
      <c r="A166" s="159"/>
      <c r="D166" s="621"/>
      <c r="E166" s="622"/>
      <c r="F166" s="165"/>
      <c r="G166" s="165"/>
      <c r="H166" s="166"/>
      <c r="I166" s="166"/>
      <c r="J166" s="166"/>
      <c r="K166" s="103"/>
      <c r="L166" s="103"/>
      <c r="M166" s="103"/>
      <c r="N166" s="103"/>
      <c r="O166" s="80"/>
      <c r="P166" s="132">
        <f>IF(ISBLANK(D166),0,IF(D166=TRUE,1,IF(D166=FALSE,2,0)))</f>
        <v>0</v>
      </c>
    </row>
    <row r="167" spans="1:16" s="163" customFormat="1" ht="12.75" customHeight="1">
      <c r="A167" s="159"/>
      <c r="D167" s="623" t="str">
        <f>Translations!$B$939</f>
        <v>&lt;&lt;&lt; If you have chosen "False" for both points (a) and (b), please continue directly to section 6. &gt;&gt;&gt;</v>
      </c>
      <c r="E167" s="623"/>
      <c r="F167" s="623"/>
      <c r="G167" s="623"/>
      <c r="H167" s="623"/>
      <c r="I167" s="623"/>
      <c r="J167" s="623"/>
      <c r="K167" s="623"/>
      <c r="L167" s="623"/>
      <c r="M167" s="623"/>
      <c r="N167" s="623"/>
      <c r="O167" s="80"/>
      <c r="P167" s="399">
        <f>IF(COUNTA(D162,D166)&gt;0,AND(CNTR_Eligible28a6=2,CNTR_SmallEmitter=2),"")</f>
      </c>
    </row>
    <row r="168" spans="1:16" s="163" customFormat="1" ht="12.75">
      <c r="A168" s="159"/>
      <c r="D168" s="103"/>
      <c r="E168" s="165"/>
      <c r="F168" s="165"/>
      <c r="G168" s="165"/>
      <c r="H168" s="166"/>
      <c r="I168" s="166"/>
      <c r="J168" s="166"/>
      <c r="K168" s="103"/>
      <c r="L168" s="103"/>
      <c r="M168" s="103"/>
      <c r="N168" s="103"/>
      <c r="O168" s="80"/>
      <c r="P168" s="167"/>
    </row>
    <row r="169" spans="1:16" s="163" customFormat="1" ht="25.5" customHeight="1">
      <c r="A169" s="159"/>
      <c r="B169" s="63"/>
      <c r="C169" s="128" t="s">
        <v>299</v>
      </c>
      <c r="D169" s="475" t="str">
        <f>Translations!$B$212</f>
        <v>If you have selected "TRUE" in response to 5(a), do you intend to use simplified procedures to estimate fuel consumption?</v>
      </c>
      <c r="E169" s="476"/>
      <c r="F169" s="476"/>
      <c r="G169" s="476"/>
      <c r="H169" s="476"/>
      <c r="I169" s="476"/>
      <c r="J169" s="476"/>
      <c r="K169" s="476"/>
      <c r="L169" s="476"/>
      <c r="M169" s="476"/>
      <c r="N169" s="476"/>
      <c r="O169" s="80"/>
      <c r="P169" s="398" t="s">
        <v>1046</v>
      </c>
    </row>
    <row r="170" spans="1:16" s="163" customFormat="1" ht="4.5" customHeight="1">
      <c r="A170" s="159"/>
      <c r="C170" s="219"/>
      <c r="E170" s="165"/>
      <c r="F170" s="165"/>
      <c r="G170" s="165"/>
      <c r="H170" s="166"/>
      <c r="I170" s="166"/>
      <c r="J170" s="166"/>
      <c r="N170" s="103"/>
      <c r="O170" s="158"/>
      <c r="P170" s="167"/>
    </row>
    <row r="171" spans="1:16" s="163" customFormat="1" ht="12.75" customHeight="1">
      <c r="A171" s="159"/>
      <c r="C171" s="219"/>
      <c r="D171" s="621"/>
      <c r="E171" s="622"/>
      <c r="F171" s="165"/>
      <c r="G171" s="372"/>
      <c r="H171" s="372"/>
      <c r="I171" s="372"/>
      <c r="J171" s="372"/>
      <c r="K171" s="372"/>
      <c r="L171" s="372"/>
      <c r="M171" s="372"/>
      <c r="N171" s="372"/>
      <c r="O171" s="158"/>
      <c r="P171" s="132">
        <f>IF(ISBLANK(D171),0,IF(D171=TRUE,1,IF(D171=FALSE,2,0)))</f>
        <v>0</v>
      </c>
    </row>
    <row r="172" spans="1:16" s="163" customFormat="1" ht="4.5" customHeight="1">
      <c r="A172" s="159"/>
      <c r="C172" s="219"/>
      <c r="E172" s="165"/>
      <c r="F172" s="165"/>
      <c r="G172" s="165"/>
      <c r="H172" s="166"/>
      <c r="I172" s="166"/>
      <c r="J172" s="166"/>
      <c r="N172" s="103"/>
      <c r="O172" s="158"/>
      <c r="P172" s="167"/>
    </row>
    <row r="173" spans="1:16" s="163" customFormat="1" ht="12.75" customHeight="1">
      <c r="A173" s="159"/>
      <c r="C173" s="3" t="s">
        <v>263</v>
      </c>
      <c r="D173" s="475" t="str">
        <f>Translations!$B$940</f>
        <v>If you have selected "TRUE" in response to 5(b), do you intend to use of the Article 28a(6) simplification?</v>
      </c>
      <c r="E173" s="476"/>
      <c r="F173" s="476"/>
      <c r="G173" s="476"/>
      <c r="H173" s="476"/>
      <c r="I173" s="476"/>
      <c r="J173" s="476"/>
      <c r="K173" s="476"/>
      <c r="L173" s="476"/>
      <c r="M173" s="476"/>
      <c r="N173" s="476"/>
      <c r="O173" s="80"/>
      <c r="P173" s="167"/>
    </row>
    <row r="174" spans="1:16" s="163" customFormat="1" ht="51" customHeight="1">
      <c r="A174" s="159"/>
      <c r="D174" s="607" t="str">
        <f>Translations!$B$941</f>
        <v>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v>
      </c>
      <c r="E174" s="608"/>
      <c r="F174" s="608"/>
      <c r="G174" s="608"/>
      <c r="H174" s="608"/>
      <c r="I174" s="608"/>
      <c r="J174" s="608"/>
      <c r="K174" s="608"/>
      <c r="L174" s="608"/>
      <c r="M174" s="608"/>
      <c r="N174" s="608"/>
      <c r="O174" s="80"/>
      <c r="P174" s="367" t="s">
        <v>1049</v>
      </c>
    </row>
    <row r="175" spans="1:16" s="163" customFormat="1" ht="12.75">
      <c r="A175" s="159"/>
      <c r="D175" s="621"/>
      <c r="E175" s="622"/>
      <c r="F175" s="165"/>
      <c r="G175" s="372"/>
      <c r="H175" s="372"/>
      <c r="I175" s="372"/>
      <c r="J175" s="372"/>
      <c r="K175" s="372"/>
      <c r="L175" s="372"/>
      <c r="M175" s="372"/>
      <c r="N175" s="372"/>
      <c r="O175" s="80"/>
      <c r="P175" s="132">
        <f>IF(ISBLANK(D175),0,IF(D175=TRUE,1,IF(D175=FALSE,2,0)))</f>
        <v>0</v>
      </c>
    </row>
    <row r="176" spans="1:16" s="163" customFormat="1" ht="12.75" customHeight="1">
      <c r="A176" s="159"/>
      <c r="D176" s="623" t="str">
        <f>Translations!$B$939</f>
        <v>&lt;&lt;&lt; If you have chosen "False" for both points (a) and (b), please continue directly to section 6. &gt;&gt;&gt;</v>
      </c>
      <c r="E176" s="623"/>
      <c r="F176" s="623"/>
      <c r="G176" s="623"/>
      <c r="H176" s="623"/>
      <c r="I176" s="623"/>
      <c r="J176" s="623"/>
      <c r="K176" s="623"/>
      <c r="L176" s="623"/>
      <c r="M176" s="623"/>
      <c r="N176" s="623"/>
      <c r="O176" s="80"/>
      <c r="P176" s="399">
        <f>IF(COUNTA(D171,D175)&gt;0,AND(CNTR_UseSmallEmTool=2,CNTR_Use28a6=2),"")</f>
      </c>
    </row>
    <row r="177" spans="1:16" s="163" customFormat="1" ht="4.5" customHeight="1">
      <c r="A177" s="159"/>
      <c r="C177" s="219"/>
      <c r="E177" s="165"/>
      <c r="F177" s="165"/>
      <c r="G177" s="165"/>
      <c r="H177" s="166"/>
      <c r="I177" s="166"/>
      <c r="J177" s="166"/>
      <c r="N177" s="103"/>
      <c r="O177" s="158"/>
      <c r="P177" s="167"/>
    </row>
    <row r="178" spans="1:16" s="163" customFormat="1" ht="25.5" customHeight="1">
      <c r="A178" s="159"/>
      <c r="B178" s="63"/>
      <c r="C178" s="128" t="s">
        <v>264</v>
      </c>
      <c r="D178" s="627" t="str">
        <f>Translations!$B$942</f>
        <v>If you have selected "TRUE" in point (c) or (d), please provide information to support your eligibility for the simplified calculation procedures.</v>
      </c>
      <c r="E178" s="628"/>
      <c r="F178" s="628"/>
      <c r="G178" s="628"/>
      <c r="H178" s="628"/>
      <c r="I178" s="628"/>
      <c r="J178" s="628"/>
      <c r="K178" s="628"/>
      <c r="L178" s="628"/>
      <c r="M178" s="628"/>
      <c r="N178" s="628"/>
      <c r="O178" s="158"/>
      <c r="P178" s="104"/>
    </row>
    <row r="179" spans="1:16" s="163" customFormat="1" ht="34.5" customHeight="1">
      <c r="A179" s="159"/>
      <c r="B179" s="63"/>
      <c r="C179" s="169"/>
      <c r="D179" s="619" t="str">
        <f>Translations!$B$943</f>
        <v>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v>
      </c>
      <c r="E179" s="620"/>
      <c r="F179" s="620"/>
      <c r="G179" s="620"/>
      <c r="H179" s="620"/>
      <c r="I179" s="620"/>
      <c r="J179" s="620"/>
      <c r="K179" s="620"/>
      <c r="L179" s="620"/>
      <c r="M179" s="620"/>
      <c r="N179" s="620"/>
      <c r="O179" s="158"/>
      <c r="P179" s="104"/>
    </row>
    <row r="180" spans="1:16" s="163" customFormat="1" ht="12.75">
      <c r="A180" s="159"/>
      <c r="B180" s="63" t="str">
        <f>Translations!$B$160</f>
        <v>
</v>
      </c>
      <c r="C180" s="169"/>
      <c r="D180" s="630"/>
      <c r="E180" s="631"/>
      <c r="F180" s="631"/>
      <c r="G180" s="631"/>
      <c r="H180" s="631"/>
      <c r="I180" s="631"/>
      <c r="J180" s="631"/>
      <c r="K180" s="631"/>
      <c r="L180" s="631"/>
      <c r="M180" s="631"/>
      <c r="N180" s="632"/>
      <c r="O180" s="158"/>
      <c r="P180" s="400" t="b">
        <f>IF(P167=TRUE,TRUE,IF(COUNTA(D171,D175)&gt;0,IF(AND(CNTR_UseSmallEmTool=2,CNTR_Use28a6=2),TRUE,FALSE),FALSE))</f>
        <v>0</v>
      </c>
    </row>
    <row r="181" spans="4:14" ht="12.75">
      <c r="D181" s="170"/>
      <c r="E181" s="170"/>
      <c r="F181" s="170"/>
      <c r="G181" s="170"/>
      <c r="H181" s="170"/>
      <c r="I181" s="170"/>
      <c r="J181" s="170"/>
      <c r="K181" s="170"/>
      <c r="L181" s="170"/>
      <c r="M181" s="170"/>
      <c r="N181" s="170"/>
    </row>
    <row r="182" spans="1:16" s="158" customFormat="1" ht="12.75" customHeight="1">
      <c r="A182" s="159"/>
      <c r="D182" s="614" t="str">
        <f>Translations!$B$944</f>
        <v>&lt;&lt;&lt; Click here to proceed to section 10 "Simplified Calculation" &gt;&gt;&gt;</v>
      </c>
      <c r="E182" s="615"/>
      <c r="F182" s="615"/>
      <c r="G182" s="615"/>
      <c r="H182" s="615"/>
      <c r="I182" s="615"/>
      <c r="J182" s="615"/>
      <c r="K182" s="615"/>
      <c r="L182" s="616"/>
      <c r="M182" s="553"/>
      <c r="N182" s="553"/>
      <c r="P182" s="104"/>
    </row>
    <row r="184" spans="4:15" ht="25.5" customHeight="1">
      <c r="D184" s="504" t="str">
        <f>Translations!$B$945</f>
        <v>&lt;&lt;&lt; If you are not eligible or not intending to use the small emitter tool, proceed to section 7, except if you need to input data in section 6 related to CORSIA. &gt;&gt;&gt;</v>
      </c>
      <c r="E184" s="504"/>
      <c r="F184" s="504"/>
      <c r="G184" s="504"/>
      <c r="H184" s="504"/>
      <c r="I184" s="504"/>
      <c r="J184" s="504"/>
      <c r="K184" s="504"/>
      <c r="L184" s="504"/>
      <c r="M184" s="504"/>
      <c r="N184" s="504"/>
      <c r="O184" s="103"/>
    </row>
    <row r="185" spans="1:16" s="17" customFormat="1" ht="4.5" customHeight="1">
      <c r="A185" s="92"/>
      <c r="P185" s="104"/>
    </row>
    <row r="186" spans="1:16" s="17" customFormat="1" ht="12.75">
      <c r="A186" s="92"/>
      <c r="O186" s="74"/>
      <c r="P186" s="178"/>
    </row>
    <row r="187" spans="1:16" s="17" customFormat="1" ht="31.5" customHeight="1">
      <c r="A187" s="92"/>
      <c r="C187" s="401">
        <v>6</v>
      </c>
      <c r="D187" s="665" t="str">
        <f>Translations!$B$1026</f>
        <v>Additional information on CORSIA methodologies and the use of an emissions estimation tool</v>
      </c>
      <c r="E187" s="666"/>
      <c r="F187" s="666"/>
      <c r="G187" s="666"/>
      <c r="H187" s="666"/>
      <c r="I187" s="666"/>
      <c r="J187" s="666"/>
      <c r="K187" s="666"/>
      <c r="L187" s="666"/>
      <c r="M187" s="666"/>
      <c r="N187" s="628"/>
      <c r="O187" s="74"/>
      <c r="P187" s="178"/>
    </row>
    <row r="188" spans="1:16" s="17" customFormat="1" ht="12.75">
      <c r="A188" s="92"/>
      <c r="B188" s="382"/>
      <c r="C188" s="387"/>
      <c r="D188" s="391"/>
      <c r="E188" s="391"/>
      <c r="F188" s="391"/>
      <c r="G188" s="391"/>
      <c r="H188" s="391"/>
      <c r="I188" s="391"/>
      <c r="J188" s="392"/>
      <c r="K188" s="392"/>
      <c r="L188" s="392"/>
      <c r="M188" s="392"/>
      <c r="N188" s="392"/>
      <c r="O188" s="388"/>
      <c r="P188" s="178"/>
    </row>
    <row r="189" spans="1:16" s="17" customFormat="1" ht="25.5" customHeight="1">
      <c r="A189" s="92"/>
      <c r="B189" s="382"/>
      <c r="D189" s="552" t="str">
        <f>Translations!$B$946</f>
        <v>If you intend to use this monitoring plan also for the purpose of monitoring of flights not covered by the EU ETS, but covered by CORSIA, it is required that you confirm which monitoring methodologies you apply.</v>
      </c>
      <c r="E189" s="601"/>
      <c r="F189" s="601"/>
      <c r="G189" s="601"/>
      <c r="H189" s="601"/>
      <c r="I189" s="601"/>
      <c r="J189" s="601"/>
      <c r="K189" s="601"/>
      <c r="L189" s="601"/>
      <c r="M189" s="601"/>
      <c r="N189" s="501"/>
      <c r="O189" s="388"/>
      <c r="P189" s="178"/>
    </row>
    <row r="190" spans="1:16" s="17" customFormat="1" ht="25.5" customHeight="1">
      <c r="A190" s="92"/>
      <c r="B190" s="382"/>
      <c r="D190" s="552" t="str">
        <f>Translations!$B$1027</f>
        <v>In line with the SARPs for the implementation of CORSIA, and depending on the order of magnitude of your emissions, you can either apply a Fuel Use Monitoring Method, or an emissions estimation tool.</v>
      </c>
      <c r="E190" s="501"/>
      <c r="F190" s="501"/>
      <c r="G190" s="501"/>
      <c r="H190" s="501"/>
      <c r="I190" s="501"/>
      <c r="J190" s="501"/>
      <c r="K190" s="501"/>
      <c r="L190" s="501"/>
      <c r="M190" s="501"/>
      <c r="N190" s="501"/>
      <c r="O190" s="388"/>
      <c r="P190" s="178"/>
    </row>
    <row r="191" spans="1:16" s="17" customFormat="1" ht="25.5" customHeight="1">
      <c r="A191" s="92"/>
      <c r="B191" s="382"/>
      <c r="D191" s="552" t="str">
        <f>Translations!$B$948</f>
        <v>To avoid administrative burden and to minimize the risk of errors and data gaps, it is highly recommended to apply the same methods for all CORSIA flights as for flights under the EU ETS.</v>
      </c>
      <c r="E191" s="601"/>
      <c r="F191" s="601"/>
      <c r="G191" s="601"/>
      <c r="H191" s="601"/>
      <c r="I191" s="601"/>
      <c r="J191" s="601"/>
      <c r="K191" s="601"/>
      <c r="L191" s="601"/>
      <c r="M191" s="601"/>
      <c r="N191" s="501"/>
      <c r="O191" s="388"/>
      <c r="P191" s="178"/>
    </row>
    <row r="192" spans="1:16" s="17" customFormat="1" ht="25.5" customHeight="1">
      <c r="A192" s="92"/>
      <c r="B192" s="382"/>
      <c r="C192" s="103"/>
      <c r="D192" s="552" t="str">
        <f>Translations!$B$949</f>
        <v>Where you choose the use of a Fuel Use Monitoring Method, it is  recommended that you include relevant information for non-EU ETS international flights in sections 4 and 7, as appropriate.</v>
      </c>
      <c r="E192" s="601"/>
      <c r="F192" s="601"/>
      <c r="G192" s="601"/>
      <c r="H192" s="601"/>
      <c r="I192" s="601"/>
      <c r="J192" s="601"/>
      <c r="K192" s="601"/>
      <c r="L192" s="601"/>
      <c r="M192" s="601"/>
      <c r="N192" s="501"/>
      <c r="O192" s="388"/>
      <c r="P192" s="178"/>
    </row>
    <row r="193" spans="1:16" s="17" customFormat="1" ht="12.75">
      <c r="A193" s="92"/>
      <c r="B193" s="382"/>
      <c r="C193" s="49" t="s">
        <v>258</v>
      </c>
      <c r="D193" s="492" t="str">
        <f>Translations!$B$958</f>
        <v>Confirmation of monitoring methodologies to be used for CORSIA for the 2019-2020 period</v>
      </c>
      <c r="E193" s="501"/>
      <c r="F193" s="501"/>
      <c r="G193" s="501"/>
      <c r="H193" s="501"/>
      <c r="I193" s="501"/>
      <c r="J193" s="501"/>
      <c r="K193" s="501"/>
      <c r="L193" s="501"/>
      <c r="M193" s="501"/>
      <c r="N193" s="501"/>
      <c r="O193" s="388"/>
      <c r="P193" s="178"/>
    </row>
    <row r="194" spans="1:16" s="17" customFormat="1" ht="12.75">
      <c r="A194" s="92"/>
      <c r="B194" s="382"/>
      <c r="C194" s="103"/>
      <c r="D194" s="552" t="str">
        <f>Translations!$B$1028</f>
        <v>You can select here either "emission estimation tool" or the "fuel use methodology" as described by section 6 of this monitoring plan.</v>
      </c>
      <c r="E194" s="601"/>
      <c r="F194" s="601"/>
      <c r="G194" s="601"/>
      <c r="H194" s="601"/>
      <c r="I194" s="601"/>
      <c r="J194" s="601"/>
      <c r="K194" s="601"/>
      <c r="L194" s="601"/>
      <c r="M194" s="601"/>
      <c r="N194" s="501"/>
      <c r="O194" s="388"/>
      <c r="P194" s="178"/>
    </row>
    <row r="195" spans="1:16" s="17" customFormat="1" ht="12.75">
      <c r="A195" s="92"/>
      <c r="B195" s="382"/>
      <c r="C195" s="103"/>
      <c r="D195" s="627" t="str">
        <f>Translations!$B$960</f>
        <v>Method chosen:</v>
      </c>
      <c r="E195" s="667"/>
      <c r="F195" s="669"/>
      <c r="G195" s="670"/>
      <c r="H195" s="670"/>
      <c r="I195" s="670"/>
      <c r="J195" s="670"/>
      <c r="K195" s="670"/>
      <c r="L195" s="670"/>
      <c r="M195" s="670"/>
      <c r="N195" s="591"/>
      <c r="O195" s="388"/>
      <c r="P195" s="178"/>
    </row>
    <row r="196" spans="1:16" s="17" customFormat="1" ht="4.5" customHeight="1">
      <c r="A196" s="92"/>
      <c r="B196" s="382"/>
      <c r="D196" s="554"/>
      <c r="E196" s="501"/>
      <c r="F196" s="501"/>
      <c r="G196" s="501"/>
      <c r="H196" s="501"/>
      <c r="I196" s="501"/>
      <c r="J196" s="501"/>
      <c r="K196" s="501"/>
      <c r="L196" s="501"/>
      <c r="M196" s="501"/>
      <c r="N196" s="316"/>
      <c r="O196" s="388"/>
      <c r="P196" s="178"/>
    </row>
    <row r="197" spans="1:16" s="17" customFormat="1" ht="12.75">
      <c r="A197" s="92"/>
      <c r="B197" s="382"/>
      <c r="C197" s="49" t="s">
        <v>261</v>
      </c>
      <c r="D197" s="492" t="str">
        <f>Translations!$B$961</f>
        <v>Confirmation of monitoring methodologies to be used for CORSIA for the period from 2021</v>
      </c>
      <c r="E197" s="501"/>
      <c r="F197" s="501"/>
      <c r="G197" s="501"/>
      <c r="H197" s="501"/>
      <c r="I197" s="501"/>
      <c r="J197" s="501"/>
      <c r="K197" s="501"/>
      <c r="L197" s="501"/>
      <c r="M197" s="501"/>
      <c r="N197" s="501"/>
      <c r="O197" s="388"/>
      <c r="P197" s="178"/>
    </row>
    <row r="198" spans="1:16" s="17" customFormat="1" ht="12.75" customHeight="1">
      <c r="A198" s="92"/>
      <c r="B198" s="382"/>
      <c r="C198" s="103"/>
      <c r="D198" s="552" t="str">
        <f>Translations!$B$1029</f>
        <v>You can select here either "emissions estimation tool" or the "fuel use methodology" as described by section 6 of this monitoring plan.</v>
      </c>
      <c r="E198" s="601"/>
      <c r="F198" s="601"/>
      <c r="G198" s="601"/>
      <c r="H198" s="601"/>
      <c r="I198" s="601"/>
      <c r="J198" s="601"/>
      <c r="K198" s="601"/>
      <c r="L198" s="601"/>
      <c r="M198" s="601"/>
      <c r="N198" s="501"/>
      <c r="O198" s="388"/>
      <c r="P198" s="178"/>
    </row>
    <row r="199" spans="1:16" s="17" customFormat="1" ht="25.5" customHeight="1">
      <c r="A199" s="92"/>
      <c r="B199" s="382"/>
      <c r="C199" s="103"/>
      <c r="D199" s="604" t="str">
        <f>Translations!$B$1030</f>
        <v>As a third option, you can choose a combination of both, i.e. the fuel use method for international flights subject to offsetting requirements, and the emission estimation tool for other international flights.</v>
      </c>
      <c r="E199" s="668"/>
      <c r="F199" s="668"/>
      <c r="G199" s="668"/>
      <c r="H199" s="668"/>
      <c r="I199" s="668"/>
      <c r="J199" s="668"/>
      <c r="K199" s="668"/>
      <c r="L199" s="668"/>
      <c r="M199" s="668"/>
      <c r="N199" s="501"/>
      <c r="O199" s="388"/>
      <c r="P199" s="178"/>
    </row>
    <row r="200" spans="1:16" s="17" customFormat="1" ht="12.75">
      <c r="A200" s="92"/>
      <c r="B200" s="382"/>
      <c r="C200" s="103"/>
      <c r="D200" s="627" t="str">
        <f>Translations!$B$960</f>
        <v>Method chosen:</v>
      </c>
      <c r="E200" s="667"/>
      <c r="F200" s="669"/>
      <c r="G200" s="670"/>
      <c r="H200" s="670"/>
      <c r="I200" s="670"/>
      <c r="J200" s="670"/>
      <c r="K200" s="670"/>
      <c r="L200" s="670"/>
      <c r="M200" s="670"/>
      <c r="N200" s="591"/>
      <c r="O200" s="388"/>
      <c r="P200" s="178"/>
    </row>
    <row r="201" spans="1:16" s="17" customFormat="1" ht="4.5" customHeight="1">
      <c r="A201" s="92"/>
      <c r="B201" s="382"/>
      <c r="C201" s="405"/>
      <c r="D201" s="405"/>
      <c r="E201" s="405"/>
      <c r="F201" s="405"/>
      <c r="G201" s="405"/>
      <c r="H201" s="405"/>
      <c r="I201" s="405"/>
      <c r="J201" s="405"/>
      <c r="K201" s="405"/>
      <c r="L201" s="405"/>
      <c r="M201" s="405"/>
      <c r="N201" s="405"/>
      <c r="O201" s="388"/>
      <c r="P201" s="178"/>
    </row>
    <row r="202" spans="1:16" s="17" customFormat="1" ht="12.75">
      <c r="A202" s="92"/>
      <c r="B202" s="382"/>
      <c r="C202" s="382"/>
      <c r="D202" s="382"/>
      <c r="E202" s="382"/>
      <c r="F202" s="382"/>
      <c r="G202" s="382"/>
      <c r="H202" s="382"/>
      <c r="I202" s="382"/>
      <c r="J202" s="382"/>
      <c r="K202" s="382"/>
      <c r="L202" s="382"/>
      <c r="M202" s="382"/>
      <c r="N202" s="382"/>
      <c r="O202" s="388"/>
      <c r="P202" s="178"/>
    </row>
    <row r="204" spans="4:15" ht="12.75">
      <c r="D204" s="504" t="str">
        <f>Translations!$B$967</f>
        <v>&lt;&lt;&lt; If you are not eligible or not intending to use the small emitter tool, proceed to section 7. &gt;&gt;&gt;</v>
      </c>
      <c r="E204" s="504"/>
      <c r="F204" s="504"/>
      <c r="G204" s="504"/>
      <c r="H204" s="504"/>
      <c r="I204" s="504"/>
      <c r="J204" s="504"/>
      <c r="K204" s="504"/>
      <c r="L204" s="504"/>
      <c r="M204" s="504"/>
      <c r="N204" s="504"/>
      <c r="O204" s="103"/>
    </row>
  </sheetData>
  <sheetProtection sheet="1" objects="1" scenarios="1" formatCells="0" formatColumns="0" formatRows="0" insertColumns="0" insertRows="0"/>
  <mergeCells count="265">
    <mergeCell ref="D187:N187"/>
    <mergeCell ref="D192:N192"/>
    <mergeCell ref="D200:E200"/>
    <mergeCell ref="D199:N199"/>
    <mergeCell ref="F200:N200"/>
    <mergeCell ref="D204:N204"/>
    <mergeCell ref="D195:E195"/>
    <mergeCell ref="D196:M196"/>
    <mergeCell ref="F195:N195"/>
    <mergeCell ref="D197:N197"/>
    <mergeCell ref="D198:N198"/>
    <mergeCell ref="D194:N194"/>
    <mergeCell ref="D176:N176"/>
    <mergeCell ref="D173:N173"/>
    <mergeCell ref="D175:E175"/>
    <mergeCell ref="D174:N174"/>
    <mergeCell ref="D193:N193"/>
    <mergeCell ref="D189:N189"/>
    <mergeCell ref="D190:N190"/>
    <mergeCell ref="D191:N191"/>
    <mergeCell ref="D111:N111"/>
    <mergeCell ref="D112:N112"/>
    <mergeCell ref="D126:N126"/>
    <mergeCell ref="D159:N159"/>
    <mergeCell ref="D164:N164"/>
    <mergeCell ref="F132:N132"/>
    <mergeCell ref="D133:E133"/>
    <mergeCell ref="F133:N133"/>
    <mergeCell ref="D134:E134"/>
    <mergeCell ref="F134:N134"/>
    <mergeCell ref="D125:N125"/>
    <mergeCell ref="D114:N114"/>
    <mergeCell ref="D124:N124"/>
    <mergeCell ref="D129:E129"/>
    <mergeCell ref="F129:N129"/>
    <mergeCell ref="F118:N118"/>
    <mergeCell ref="D120:E120"/>
    <mergeCell ref="D117:E117"/>
    <mergeCell ref="D118:E118"/>
    <mergeCell ref="F119:N119"/>
    <mergeCell ref="D80:E80"/>
    <mergeCell ref="F80:G80"/>
    <mergeCell ref="H80:I80"/>
    <mergeCell ref="D81:N81"/>
    <mergeCell ref="D82:N82"/>
    <mergeCell ref="D88:N88"/>
    <mergeCell ref="D78:E78"/>
    <mergeCell ref="F78:G78"/>
    <mergeCell ref="H78:I78"/>
    <mergeCell ref="D79:E79"/>
    <mergeCell ref="F79:G79"/>
    <mergeCell ref="H79:I79"/>
    <mergeCell ref="D76:E76"/>
    <mergeCell ref="F76:G76"/>
    <mergeCell ref="H76:I76"/>
    <mergeCell ref="D77:E77"/>
    <mergeCell ref="F77:G77"/>
    <mergeCell ref="H77:I77"/>
    <mergeCell ref="D74:E74"/>
    <mergeCell ref="F74:G74"/>
    <mergeCell ref="H74:I74"/>
    <mergeCell ref="D75:E75"/>
    <mergeCell ref="F75:G75"/>
    <mergeCell ref="H75:I75"/>
    <mergeCell ref="D72:E72"/>
    <mergeCell ref="F72:G72"/>
    <mergeCell ref="H72:I72"/>
    <mergeCell ref="D73:E73"/>
    <mergeCell ref="F73:G73"/>
    <mergeCell ref="H73:I73"/>
    <mergeCell ref="D45:E45"/>
    <mergeCell ref="F45:G45"/>
    <mergeCell ref="H45:I45"/>
    <mergeCell ref="D46:N46"/>
    <mergeCell ref="D47:N47"/>
    <mergeCell ref="D67:N67"/>
    <mergeCell ref="F60:G60"/>
    <mergeCell ref="D60:E60"/>
    <mergeCell ref="F61:G61"/>
    <mergeCell ref="D62:E62"/>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2:N32"/>
    <mergeCell ref="D33:N33"/>
    <mergeCell ref="D130:E130"/>
    <mergeCell ref="F130:N130"/>
    <mergeCell ref="D131:E131"/>
    <mergeCell ref="F131:N131"/>
    <mergeCell ref="D59:E59"/>
    <mergeCell ref="F54:G54"/>
    <mergeCell ref="H60:I60"/>
    <mergeCell ref="D57:E57"/>
    <mergeCell ref="C3:I3"/>
    <mergeCell ref="D96:E96"/>
    <mergeCell ref="D97:E97"/>
    <mergeCell ref="F96:N96"/>
    <mergeCell ref="F97:N97"/>
    <mergeCell ref="H53:I53"/>
    <mergeCell ref="H52:I52"/>
    <mergeCell ref="D27:E27"/>
    <mergeCell ref="H27:I27"/>
    <mergeCell ref="H25:I25"/>
    <mergeCell ref="D13:N13"/>
    <mergeCell ref="H15:I15"/>
    <mergeCell ref="H24:I24"/>
    <mergeCell ref="D18:E18"/>
    <mergeCell ref="F17:G17"/>
    <mergeCell ref="F19:G19"/>
    <mergeCell ref="H18:I18"/>
    <mergeCell ref="F20:G20"/>
    <mergeCell ref="F21:G21"/>
    <mergeCell ref="D21:E21"/>
    <mergeCell ref="F25:G25"/>
    <mergeCell ref="D98:E98"/>
    <mergeCell ref="F98:N98"/>
    <mergeCell ref="H61:I61"/>
    <mergeCell ref="D53:E53"/>
    <mergeCell ref="H59:I59"/>
    <mergeCell ref="H58:I58"/>
    <mergeCell ref="D61:E61"/>
    <mergeCell ref="F59:G59"/>
    <mergeCell ref="D58:E58"/>
    <mergeCell ref="F120:N120"/>
    <mergeCell ref="D119:E119"/>
    <mergeCell ref="D116:E116"/>
    <mergeCell ref="F116:N116"/>
    <mergeCell ref="F117:N117"/>
    <mergeCell ref="H62:I62"/>
    <mergeCell ref="D91:N91"/>
    <mergeCell ref="F62:G62"/>
    <mergeCell ref="D106:E106"/>
    <mergeCell ref="D105:E105"/>
    <mergeCell ref="F104:N104"/>
    <mergeCell ref="D92:N92"/>
    <mergeCell ref="D100:N100"/>
    <mergeCell ref="D101:N101"/>
    <mergeCell ref="F93:N93"/>
    <mergeCell ref="D93:E93"/>
    <mergeCell ref="D63:N63"/>
    <mergeCell ref="D64:N64"/>
    <mergeCell ref="D68:N68"/>
    <mergeCell ref="D70:E70"/>
    <mergeCell ref="F70:G70"/>
    <mergeCell ref="H70:I70"/>
    <mergeCell ref="D71:E71"/>
    <mergeCell ref="F71:G71"/>
    <mergeCell ref="H71:I71"/>
    <mergeCell ref="D10:N10"/>
    <mergeCell ref="F22:G22"/>
    <mergeCell ref="F23:G23"/>
    <mergeCell ref="F24:G24"/>
    <mergeCell ref="D22:E22"/>
    <mergeCell ref="H22:I22"/>
    <mergeCell ref="D23:E23"/>
    <mergeCell ref="H23:I23"/>
    <mergeCell ref="D24:E24"/>
    <mergeCell ref="H21:I21"/>
    <mergeCell ref="F27:G27"/>
    <mergeCell ref="F55:G55"/>
    <mergeCell ref="F58:G58"/>
    <mergeCell ref="H55:I55"/>
    <mergeCell ref="H54:I54"/>
    <mergeCell ref="H57:I57"/>
    <mergeCell ref="H56:I56"/>
    <mergeCell ref="F57:G57"/>
    <mergeCell ref="D28:N28"/>
    <mergeCell ref="D29:N29"/>
    <mergeCell ref="H7:N7"/>
    <mergeCell ref="D85:N85"/>
    <mergeCell ref="D9:N9"/>
    <mergeCell ref="D12:N12"/>
    <mergeCell ref="F53:G53"/>
    <mergeCell ref="D50:N50"/>
    <mergeCell ref="D51:N51"/>
    <mergeCell ref="D11:N11"/>
    <mergeCell ref="F26:G26"/>
    <mergeCell ref="D56:E56"/>
    <mergeCell ref="D26:E26"/>
    <mergeCell ref="H19:I19"/>
    <mergeCell ref="D17:E17"/>
    <mergeCell ref="H17:I17"/>
    <mergeCell ref="F18:G18"/>
    <mergeCell ref="D25:E25"/>
    <mergeCell ref="D20:E20"/>
    <mergeCell ref="D19:E19"/>
    <mergeCell ref="H20:I20"/>
    <mergeCell ref="H26:I26"/>
    <mergeCell ref="F105:N105"/>
    <mergeCell ref="D102:E102"/>
    <mergeCell ref="D103:E103"/>
    <mergeCell ref="F102:N102"/>
    <mergeCell ref="D104:E104"/>
    <mergeCell ref="D52:E52"/>
    <mergeCell ref="F56:G56"/>
    <mergeCell ref="D55:E55"/>
    <mergeCell ref="D54:E54"/>
    <mergeCell ref="F52:G52"/>
    <mergeCell ref="D110:N110"/>
    <mergeCell ref="D94:E94"/>
    <mergeCell ref="D95:E95"/>
    <mergeCell ref="F94:N94"/>
    <mergeCell ref="F95:N95"/>
    <mergeCell ref="F106:N106"/>
    <mergeCell ref="F107:N107"/>
    <mergeCell ref="D107:E107"/>
    <mergeCell ref="F103:N103"/>
    <mergeCell ref="D109:N109"/>
    <mergeCell ref="F121:N121"/>
    <mergeCell ref="D180:N180"/>
    <mergeCell ref="D137:N137"/>
    <mergeCell ref="D138:N138"/>
    <mergeCell ref="D158:N158"/>
    <mergeCell ref="D160:N160"/>
    <mergeCell ref="D121:E121"/>
    <mergeCell ref="D178:N178"/>
    <mergeCell ref="D146:N146"/>
    <mergeCell ref="D147:N147"/>
    <mergeCell ref="D154:N154"/>
    <mergeCell ref="D155:N155"/>
    <mergeCell ref="D148:E148"/>
    <mergeCell ref="D141:N141"/>
    <mergeCell ref="D142:N142"/>
    <mergeCell ref="D143:E143"/>
    <mergeCell ref="D162:E162"/>
    <mergeCell ref="D171:E171"/>
    <mergeCell ref="D132:E132"/>
    <mergeCell ref="D169:N169"/>
    <mergeCell ref="D128:N128"/>
    <mergeCell ref="D127:N127"/>
    <mergeCell ref="D184:N184"/>
    <mergeCell ref="D182:K182"/>
    <mergeCell ref="L182:N182"/>
    <mergeCell ref="D139:E139"/>
    <mergeCell ref="D179:N179"/>
    <mergeCell ref="D166:E166"/>
    <mergeCell ref="D165:N165"/>
    <mergeCell ref="D167:N167"/>
  </mergeCells>
  <conditionalFormatting sqref="F93:I98 F102:I107 F116:I121">
    <cfRule type="expression" priority="66" dxfId="8" stopIfTrue="1">
      <formula>(CNTR_PrimaryMP=2)</formula>
    </cfRule>
  </conditionalFormatting>
  <conditionalFormatting sqref="D85:I85">
    <cfRule type="expression" priority="79" dxfId="31" stopIfTrue="1">
      <formula>(CNTR_PrimaryMP=1)</formula>
    </cfRule>
  </conditionalFormatting>
  <conditionalFormatting sqref="D169:N169">
    <cfRule type="expression" priority="89" dxfId="31" stopIfTrue="1">
      <formula>(CNTR_SmallEmitter=2)</formula>
    </cfRule>
  </conditionalFormatting>
  <conditionalFormatting sqref="D171:E171">
    <cfRule type="expression" priority="5" dxfId="10" stopIfTrue="1">
      <formula>CONTR_onlyCORSIA</formula>
    </cfRule>
    <cfRule type="expression" priority="64" dxfId="0" stopIfTrue="1">
      <formula>(CNTR_SmallEmitter=2)</formula>
    </cfRule>
  </conditionalFormatting>
  <conditionalFormatting sqref="B202:N202 N188 N196 N201 B199:M201 B198:C198 B188:M197 O188:O202">
    <cfRule type="expression" priority="63" dxfId="0" stopIfTrue="1">
      <formula>CONTR_CORSIAapplied=FALSE</formula>
    </cfRule>
  </conditionalFormatting>
  <conditionalFormatting sqref="B87:N89">
    <cfRule type="expression" priority="61" dxfId="0" stopIfTrue="1">
      <formula>CONTR_CORSIAapplied=FALSE</formula>
    </cfRule>
  </conditionalFormatting>
  <conditionalFormatting sqref="B113:N115">
    <cfRule type="expression" priority="60" dxfId="0" stopIfTrue="1">
      <formula>CONTR_CORSIAapplied=FALSE</formula>
    </cfRule>
  </conditionalFormatting>
  <conditionalFormatting sqref="B123:N124 B125:D126 B129:C134">
    <cfRule type="expression" priority="58" dxfId="0" stopIfTrue="1">
      <formula>CONTR_CORSIAapplied=FALSE</formula>
    </cfRule>
  </conditionalFormatting>
  <conditionalFormatting sqref="B123:N125 B129:N135 B126:D126">
    <cfRule type="expression" priority="57" dxfId="0" stopIfTrue="1">
      <formula>CONTR_CORSIAapplied=FALSE</formula>
    </cfRule>
  </conditionalFormatting>
  <conditionalFormatting sqref="B146:B148">
    <cfRule type="expression" priority="55" dxfId="0" stopIfTrue="1">
      <formula>CONTR_CORSIAapplied=FALSE</formula>
    </cfRule>
  </conditionalFormatting>
  <conditionalFormatting sqref="B145:N145">
    <cfRule type="expression" priority="54" dxfId="0" stopIfTrue="1">
      <formula>CONTR_CORSIAapplied=FALSE</formula>
    </cfRule>
  </conditionalFormatting>
  <conditionalFormatting sqref="B145:N149">
    <cfRule type="expression" priority="53" dxfId="0" stopIfTrue="1">
      <formula>CONTR_CORSIAapplied=FALSE</formula>
    </cfRule>
  </conditionalFormatting>
  <conditionalFormatting sqref="D167:K167">
    <cfRule type="expression" priority="51" dxfId="31" stopIfTrue="1">
      <formula>$P$167=FALSE</formula>
    </cfRule>
  </conditionalFormatting>
  <conditionalFormatting sqref="D173:N174">
    <cfRule type="expression" priority="47" dxfId="31" stopIfTrue="1">
      <formula>(CNTR_Eligible28a6=2)</formula>
    </cfRule>
  </conditionalFormatting>
  <conditionalFormatting sqref="D175:E175">
    <cfRule type="expression" priority="4" dxfId="10" stopIfTrue="1">
      <formula>CONTR_onlyCORSIA</formula>
    </cfRule>
    <cfRule type="expression" priority="46" dxfId="0" stopIfTrue="1">
      <formula>(CNTR_Eligible28a6=2)</formula>
    </cfRule>
  </conditionalFormatting>
  <conditionalFormatting sqref="D178:N179">
    <cfRule type="expression" priority="43" dxfId="31">
      <formula>CONTR5eGrey=TRUE</formula>
    </cfRule>
  </conditionalFormatting>
  <conditionalFormatting sqref="D180:N180">
    <cfRule type="expression" priority="3" dxfId="10" stopIfTrue="1">
      <formula>CONTR_onlyCORSIA</formula>
    </cfRule>
    <cfRule type="expression" priority="42" dxfId="0" stopIfTrue="1">
      <formula>CONTR5eGrey=TRUE</formula>
    </cfRule>
  </conditionalFormatting>
  <conditionalFormatting sqref="D182:K182">
    <cfRule type="expression" priority="41" dxfId="31" stopIfTrue="1">
      <formula>CONTR5eGrey=TRUE</formula>
    </cfRule>
  </conditionalFormatting>
  <conditionalFormatting sqref="B153:N155">
    <cfRule type="expression" priority="40" dxfId="0" stopIfTrue="1">
      <formula>CONTR_CORSIAapplied=FALSE</formula>
    </cfRule>
  </conditionalFormatting>
  <conditionalFormatting sqref="B153:N155">
    <cfRule type="expression" priority="39" dxfId="0" stopIfTrue="1">
      <formula>CONTR_CORSIAapplied=FALSE</formula>
    </cfRule>
  </conditionalFormatting>
  <conditionalFormatting sqref="B156:N156">
    <cfRule type="expression" priority="38" dxfId="0" stopIfTrue="1">
      <formula>CONTR_CORSIAapplied=FALSE</formula>
    </cfRule>
  </conditionalFormatting>
  <conditionalFormatting sqref="B156:N156">
    <cfRule type="expression" priority="37" dxfId="0" stopIfTrue="1">
      <formula>CONTR_CORSIAapplied=FALSE</formula>
    </cfRule>
  </conditionalFormatting>
  <conditionalFormatting sqref="B128:D128">
    <cfRule type="expression" priority="30" dxfId="0" stopIfTrue="1">
      <formula>CONTR_CORSIAapplied=FALSE</formula>
    </cfRule>
  </conditionalFormatting>
  <conditionalFormatting sqref="B128:D128">
    <cfRule type="expression" priority="29" dxfId="0" stopIfTrue="1">
      <formula>CONTR_CORSIAapplied=FALSE</formula>
    </cfRule>
  </conditionalFormatting>
  <conditionalFormatting sqref="B127:D127">
    <cfRule type="expression" priority="28" dxfId="0" stopIfTrue="1">
      <formula>CONTR_CORSIAapplied=FALSE</formula>
    </cfRule>
  </conditionalFormatting>
  <conditionalFormatting sqref="B127:D127">
    <cfRule type="expression" priority="27" dxfId="0" stopIfTrue="1">
      <formula>CONTR_CORSIAapplied=FALSE</formula>
    </cfRule>
  </conditionalFormatting>
  <conditionalFormatting sqref="B31:O48">
    <cfRule type="expression" priority="21" dxfId="0" stopIfTrue="1">
      <formula>CONTR_CORSIAapplied=FALSE</formula>
    </cfRule>
  </conditionalFormatting>
  <conditionalFormatting sqref="B66:N83">
    <cfRule type="expression" priority="20" dxfId="0" stopIfTrue="1">
      <formula>CONTR_CORSIAapplied=FALSE</formula>
    </cfRule>
  </conditionalFormatting>
  <conditionalFormatting sqref="O66:O83">
    <cfRule type="expression" priority="19" dxfId="0" stopIfTrue="1">
      <formula>CONTR_CORSIAapplied=FALSE</formula>
    </cfRule>
  </conditionalFormatting>
  <conditionalFormatting sqref="O87:O89">
    <cfRule type="expression" priority="18" dxfId="0" stopIfTrue="1">
      <formula>CONTR_CORSIAapplied=FALSE</formula>
    </cfRule>
  </conditionalFormatting>
  <conditionalFormatting sqref="O113:O115">
    <cfRule type="expression" priority="17" dxfId="0" stopIfTrue="1">
      <formula>CONTR_CORSIAapplied=FALSE</formula>
    </cfRule>
  </conditionalFormatting>
  <conditionalFormatting sqref="O123:O135">
    <cfRule type="expression" priority="16" dxfId="0" stopIfTrue="1">
      <formula>CONTR_CORSIAapplied=FALSE</formula>
    </cfRule>
  </conditionalFormatting>
  <conditionalFormatting sqref="O145:O149">
    <cfRule type="expression" priority="15" dxfId="0" stopIfTrue="1">
      <formula>CONTR_CORSIAapplied=FALSE</formula>
    </cfRule>
  </conditionalFormatting>
  <conditionalFormatting sqref="O153:O156">
    <cfRule type="expression" priority="14" dxfId="0" stopIfTrue="1">
      <formula>CONTR_CORSIAapplied=FALSE</formula>
    </cfRule>
  </conditionalFormatting>
  <conditionalFormatting sqref="D17:N27">
    <cfRule type="expression" priority="12" dxfId="10" stopIfTrue="1">
      <formula>CONTR_onlyCORSIA</formula>
    </cfRule>
  </conditionalFormatting>
  <conditionalFormatting sqref="D52:N62">
    <cfRule type="expression" priority="11" dxfId="10" stopIfTrue="1">
      <formula>CONTR_onlyCORSIA</formula>
    </cfRule>
  </conditionalFormatting>
  <conditionalFormatting sqref="D116:N121">
    <cfRule type="expression" priority="10" dxfId="10" stopIfTrue="1">
      <formula>CONTR_onlyCORSIA</formula>
    </cfRule>
  </conditionalFormatting>
  <conditionalFormatting sqref="D139:E139">
    <cfRule type="expression" priority="9" dxfId="10" stopIfTrue="1">
      <formula>CONTR_onlyCORSIA</formula>
    </cfRule>
  </conditionalFormatting>
  <conditionalFormatting sqref="D143:E143">
    <cfRule type="expression" priority="8" dxfId="10" stopIfTrue="1">
      <formula>CONTR_onlyCORSIA</formula>
    </cfRule>
  </conditionalFormatting>
  <conditionalFormatting sqref="D162:E162">
    <cfRule type="expression" priority="7" dxfId="10" stopIfTrue="1">
      <formula>CONTR_onlyCORSIA</formula>
    </cfRule>
  </conditionalFormatting>
  <conditionalFormatting sqref="D166:E166">
    <cfRule type="expression" priority="6" dxfId="10" stopIfTrue="1">
      <formula>CONTR_onlyCORSIA</formula>
    </cfRule>
  </conditionalFormatting>
  <conditionalFormatting sqref="D176:K176">
    <cfRule type="expression" priority="2" dxfId="31" stopIfTrue="1">
      <formula>$P$167=FALSE</formula>
    </cfRule>
  </conditionalFormatting>
  <conditionalFormatting sqref="D198:M198">
    <cfRule type="expression" priority="1" dxfId="0" stopIfTrue="1">
      <formula>CONTR_CORSIAapplied=FALSE</formula>
    </cfRule>
  </conditionalFormatting>
  <dataValidations count="5">
    <dataValidation type="list" allowBlank="1" showInputMessage="1" showErrorMessage="1" sqref="H53:I62">
      <formula1>indRange</formula1>
    </dataValidation>
    <dataValidation type="list" allowBlank="1" showInputMessage="1" showErrorMessage="1" sqref="J18:N27 J53:N62 J36:N45 J71:N80">
      <formula1>BooleanValues</formula1>
    </dataValidation>
    <dataValidation type="list" allowBlank="1" showInputMessage="1" showErrorMessage="1" sqref="D171:E171 D162:E162 D166:E166 D175:E175">
      <formula1>YesNo</formula1>
    </dataValidation>
    <dataValidation type="list" allowBlank="1" showInputMessage="1" showErrorMessage="1" sqref="F200:N200">
      <formula1>EUconst_CORSIAmethods</formula1>
    </dataValidation>
    <dataValidation type="list" allowBlank="1" showInputMessage="1" showErrorMessage="1" sqref="F195:N195">
      <formula1>EUconst_CORSIAmethodsExclusive</formula1>
    </dataValidation>
  </dataValidations>
  <hyperlinks>
    <hyperlink ref="D85:N85" location="JUMP_4i_Estimate" display="&lt;&lt;&lt; If you have chosen the t-km monitoring plan in section 2(c), click here to continue with section 4(i). &gt;&gt;&gt;"/>
    <hyperlink ref="D182:K182" location="JUMP_10_EUETS_SET" display="&lt;&lt;&lt; Click here to proceed to section 10 &quot;Simplified Calculation&quot; &gt;&gt;&gt;"/>
    <hyperlink ref="D112" r:id="rId1" display="https://ec.europa.eu/clima/sites/clima/files/ets/monitoring/docs/gd2_guidance_aircraft_en.pdf"/>
    <hyperlink ref="D167:K167" location="Calculation!A1" display="&lt;&lt;&lt; If you have ticked &quot;No&quot;, please continue directly to section 6. &gt;&gt;&gt;"/>
    <hyperlink ref="D128" r:id="rId2" display="https://www.icao.int/environmental-protection/CORSIA/Pages/state-pairs.aspx"/>
    <hyperlink ref="D184:N184" location="JUMP_7_ActivityData" display="&lt;&lt;&lt; If you are not eligible or not intending to use the small emitter tool, proceed to section 7, except if you need to input data in section 6 related to CORSIA. &gt;&gt;&gt;"/>
    <hyperlink ref="D204:N204" location="JUMP_7_ActivityData" display="&lt;&lt;&lt; If you are not eligible or not intending to use the small emitter tool, proceed to section 7. &gt;&gt;&gt;"/>
    <hyperlink ref="D167:N167" location="JUMP_6_CERTinfo" display="&lt;&lt;&lt; If you have chosen &quot;False&quot; for both points (a) and (b), please continue directly to section 6. &gt;&gt;&gt;"/>
    <hyperlink ref="D176:K176" location="Calculation!A1" display="&lt;&lt;&lt; If you have ticked &quot;No&quot;, please continue directly to section 6. &gt;&gt;&gt;"/>
    <hyperlink ref="D176:N176" location="JUMP_6_CERTinfo" display="&lt;&lt;&lt; If you have chosen &quot;False&quot; for both points (a) and (b), please continue directly to section 6.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5"/>
  <headerFooter alignWithMargins="0">
    <oddHeader>&amp;L&amp;F, &amp;A&amp;R&amp;D, &amp;T</oddHeader>
    <oddFooter>&amp;C&amp;P / &amp;N</oddFooter>
  </headerFooter>
  <rowBreaks count="2" manualBreakCount="2">
    <brk id="90" min="1" max="14" man="1"/>
    <brk id="136" min="1" max="14" man="1"/>
  </rowBreaks>
  <legacyDrawing r:id="rId4"/>
</worksheet>
</file>

<file path=xl/worksheets/sheet6.xml><?xml version="1.0" encoding="utf-8"?>
<worksheet xmlns="http://schemas.openxmlformats.org/spreadsheetml/2006/main" xmlns:r="http://schemas.openxmlformats.org/officeDocument/2006/relationships">
  <sheetPr>
    <pageSetUpPr fitToPage="1"/>
  </sheetPr>
  <dimension ref="A1:O192"/>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28125" style="92" hidden="1" customWidth="1"/>
    <col min="2" max="2" width="3.28125" style="17" customWidth="1"/>
    <col min="3" max="3" width="4.140625" style="17" customWidth="1"/>
    <col min="4" max="13" width="12.7109375" style="17" customWidth="1"/>
    <col min="14" max="14" width="4.7109375" style="74" customWidth="1"/>
    <col min="15" max="15" width="9.140625" style="178" hidden="1" customWidth="1"/>
    <col min="16" max="16" width="4.7109375" style="17" customWidth="1"/>
    <col min="17" max="16384" width="9.140625" style="17" customWidth="1"/>
  </cols>
  <sheetData>
    <row r="1" spans="1:15" s="92" customFormat="1" ht="12.75" hidden="1">
      <c r="A1" s="92" t="s">
        <v>1011</v>
      </c>
      <c r="O1" s="178" t="s">
        <v>1011</v>
      </c>
    </row>
    <row r="3" spans="3:15" ht="18.75" customHeight="1">
      <c r="C3" s="726" t="str">
        <f>Translations!$B$216</f>
        <v>CALCULATION OF CO2 EMISSIONS </v>
      </c>
      <c r="D3" s="726"/>
      <c r="E3" s="726"/>
      <c r="F3" s="726"/>
      <c r="G3" s="726"/>
      <c r="H3" s="726"/>
      <c r="I3" s="726"/>
      <c r="J3" s="726"/>
      <c r="K3" s="726"/>
      <c r="L3" s="726"/>
      <c r="M3" s="726"/>
      <c r="N3" s="726"/>
      <c r="O3" s="425" t="s">
        <v>1206</v>
      </c>
    </row>
    <row r="4" spans="3:15" ht="12.75" customHeight="1">
      <c r="C4" s="471" t="str">
        <f>Translations!$B$968</f>
        <v>&lt;&lt;&lt; Go to Section 10 if eligible for simplified calculation &gt;&gt;&gt;</v>
      </c>
      <c r="D4" s="471"/>
      <c r="E4" s="471"/>
      <c r="F4" s="471"/>
      <c r="G4" s="471"/>
      <c r="H4" s="471"/>
      <c r="I4" s="471"/>
      <c r="J4" s="471"/>
      <c r="O4" s="175"/>
    </row>
    <row r="5" spans="3:15" ht="6.75" customHeight="1">
      <c r="C5" s="176"/>
      <c r="O5" s="177"/>
    </row>
    <row r="6" spans="3:13" ht="15">
      <c r="C6" s="118">
        <v>7</v>
      </c>
      <c r="D6" s="596" t="str">
        <f>Translations!$B$10</f>
        <v>Activity data</v>
      </c>
      <c r="E6" s="596"/>
      <c r="F6" s="596"/>
      <c r="G6" s="596"/>
      <c r="H6" s="596"/>
      <c r="I6" s="596"/>
      <c r="J6" s="596"/>
      <c r="K6" s="596"/>
      <c r="L6" s="596"/>
      <c r="M6" s="596"/>
    </row>
    <row r="7" spans="3:14" ht="12.75">
      <c r="C7" s="81"/>
      <c r="D7" s="81"/>
      <c r="E7" s="81"/>
      <c r="F7" s="81"/>
      <c r="G7" s="81"/>
      <c r="H7" s="81"/>
      <c r="I7" s="81"/>
      <c r="J7" s="81"/>
      <c r="K7" s="81"/>
      <c r="L7" s="179"/>
      <c r="M7" s="179"/>
      <c r="N7" s="179"/>
    </row>
    <row r="8" spans="3:14" ht="12.75">
      <c r="C8" s="181" t="s">
        <v>258</v>
      </c>
      <c r="D8" s="703" t="str">
        <f>Translations!$B$218</f>
        <v>Please specify the methodology used to measure fuel consumption for each aircraft type.</v>
      </c>
      <c r="E8" s="703"/>
      <c r="F8" s="703"/>
      <c r="G8" s="703"/>
      <c r="H8" s="703"/>
      <c r="I8" s="703"/>
      <c r="J8" s="703"/>
      <c r="K8" s="703"/>
      <c r="L8" s="703"/>
      <c r="M8" s="703"/>
      <c r="N8" s="182"/>
    </row>
    <row r="9" spans="3:15" ht="25.5" customHeight="1">
      <c r="C9" s="180"/>
      <c r="D9" s="637" t="str">
        <f>Translations!$B$969</f>
        <v>In each case, the method chosen should provide for the most complete and timely data combined with the lowest uncertainty without incurring unreasonable costs. 
Note that the Aircraft types are automatically taken from section 4(a) and 4(b).</v>
      </c>
      <c r="E9" s="638"/>
      <c r="F9" s="638"/>
      <c r="G9" s="638"/>
      <c r="H9" s="638"/>
      <c r="I9" s="638"/>
      <c r="J9" s="638"/>
      <c r="K9" s="638"/>
      <c r="L9" s="638"/>
      <c r="M9" s="638"/>
      <c r="N9" s="156"/>
      <c r="O9" s="417"/>
    </row>
    <row r="10" spans="2:14" ht="51" customHeight="1">
      <c r="B10" s="63"/>
      <c r="C10" s="180"/>
      <c r="D10" s="407" t="str">
        <f>Translations!$B$220</f>
        <v>Method A</v>
      </c>
      <c r="E10" s="697" t="str">
        <f>Translations!$B$221</f>
        <v>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v>
      </c>
      <c r="F10" s="697"/>
      <c r="G10" s="697"/>
      <c r="H10" s="697"/>
      <c r="I10" s="697"/>
      <c r="J10" s="697"/>
      <c r="K10" s="697"/>
      <c r="L10" s="697"/>
      <c r="M10" s="697"/>
      <c r="N10" s="183"/>
    </row>
    <row r="11" spans="2:14" ht="25.5" customHeight="1">
      <c r="B11" s="63"/>
      <c r="C11" s="180"/>
      <c r="D11" s="407" t="str">
        <f>Translations!$B$222</f>
        <v>Method B</v>
      </c>
      <c r="E11" s="696" t="str">
        <f>Translations!$B$223</f>
        <v>Actual fuel consumption for each flight (tonnes) = Amount of fuel remaining in aircraft tanks at block-on at the end of the previous flight (tonnes) + Fuel uplift for the flight (tonnes) - Amount of fuel contained in tanks at block-on at the end of the flight (tonnes)</v>
      </c>
      <c r="F11" s="696"/>
      <c r="G11" s="696"/>
      <c r="H11" s="696"/>
      <c r="I11" s="696"/>
      <c r="J11" s="696"/>
      <c r="K11" s="696"/>
      <c r="L11" s="696"/>
      <c r="M11" s="696"/>
      <c r="N11" s="184"/>
    </row>
    <row r="12" spans="2:14" ht="4.5" customHeight="1">
      <c r="B12" s="63"/>
      <c r="C12" s="180"/>
      <c r="D12" s="407"/>
      <c r="E12" s="416"/>
      <c r="F12" s="416"/>
      <c r="G12" s="416"/>
      <c r="H12" s="416"/>
      <c r="I12" s="416"/>
      <c r="J12" s="416"/>
      <c r="K12" s="416"/>
      <c r="L12" s="416"/>
      <c r="M12" s="416"/>
      <c r="N12" s="184"/>
    </row>
    <row r="13" spans="3:14" ht="12.75">
      <c r="C13" s="187" t="s">
        <v>1161</v>
      </c>
      <c r="D13" s="685" t="str">
        <f>Translations!$B$970</f>
        <v>Aircraft types from section 4(a)</v>
      </c>
      <c r="E13" s="686"/>
      <c r="F13" s="686"/>
      <c r="G13" s="686"/>
      <c r="H13" s="686"/>
      <c r="I13" s="686"/>
      <c r="J13" s="686"/>
      <c r="K13" s="686"/>
      <c r="L13" s="686"/>
      <c r="M13" s="686"/>
      <c r="N13" s="185"/>
    </row>
    <row r="14" spans="2:13" ht="32.25" customHeight="1">
      <c r="B14" s="63"/>
      <c r="C14" s="180"/>
      <c r="D14" s="681" t="str">
        <f>Translations!$B$224</f>
        <v>Generic aircraft type (ICAO aircraft type designator) and sub-type</v>
      </c>
      <c r="E14" s="682"/>
      <c r="F14" s="687" t="str">
        <f>Translations!$B$225</f>
        <v>Method (A/B)</v>
      </c>
      <c r="G14" s="687"/>
      <c r="H14" s="681" t="str">
        <f>Translations!$B$226</f>
        <v>Data source used to determine fuel uplift</v>
      </c>
      <c r="I14" s="688"/>
      <c r="J14" s="682"/>
      <c r="K14" s="681" t="str">
        <f>Translations!$B$227</f>
        <v>Methods for transmitting, storing and retrieving data</v>
      </c>
      <c r="L14" s="688"/>
      <c r="M14" s="682"/>
    </row>
    <row r="15" spans="3:13" ht="12.75" customHeight="1">
      <c r="C15" s="180"/>
      <c r="D15" s="675">
        <f>IF(AND('Emission sources'!D18="",'Emission sources'!F18=""),"",CONCATENATE('Emission sources'!D18," ",'Emission sources'!F18))</f>
      </c>
      <c r="E15" s="676"/>
      <c r="F15" s="634" t="s">
        <v>303</v>
      </c>
      <c r="G15" s="634"/>
      <c r="H15" s="642" t="s">
        <v>303</v>
      </c>
      <c r="I15" s="684"/>
      <c r="J15" s="643"/>
      <c r="K15" s="642" t="s">
        <v>303</v>
      </c>
      <c r="L15" s="684"/>
      <c r="M15" s="643"/>
    </row>
    <row r="16" spans="3:13" ht="12.75">
      <c r="C16" s="180"/>
      <c r="D16" s="675">
        <f>IF(AND('Emission sources'!D19="",'Emission sources'!F19=""),"",CONCATENATE('Emission sources'!D19," ",'Emission sources'!F19))</f>
      </c>
      <c r="E16" s="676"/>
      <c r="F16" s="634" t="s">
        <v>303</v>
      </c>
      <c r="G16" s="634"/>
      <c r="H16" s="642" t="s">
        <v>303</v>
      </c>
      <c r="I16" s="684"/>
      <c r="J16" s="643"/>
      <c r="K16" s="642" t="s">
        <v>303</v>
      </c>
      <c r="L16" s="684"/>
      <c r="M16" s="643"/>
    </row>
    <row r="17" spans="3:13" ht="12.75">
      <c r="C17" s="180"/>
      <c r="D17" s="675">
        <f>IF(AND('Emission sources'!D20="",'Emission sources'!F20=""),"",CONCATENATE('Emission sources'!D20," ",'Emission sources'!F20))</f>
      </c>
      <c r="E17" s="676"/>
      <c r="F17" s="634" t="s">
        <v>303</v>
      </c>
      <c r="G17" s="634"/>
      <c r="H17" s="642" t="s">
        <v>303</v>
      </c>
      <c r="I17" s="684"/>
      <c r="J17" s="643"/>
      <c r="K17" s="642" t="s">
        <v>303</v>
      </c>
      <c r="L17" s="684"/>
      <c r="M17" s="643"/>
    </row>
    <row r="18" spans="3:13" ht="12.75">
      <c r="C18" s="180"/>
      <c r="D18" s="675">
        <f>IF(AND('Emission sources'!D21="",'Emission sources'!F21=""),"",CONCATENATE('Emission sources'!D21," ",'Emission sources'!F21))</f>
      </c>
      <c r="E18" s="676"/>
      <c r="F18" s="634" t="s">
        <v>303</v>
      </c>
      <c r="G18" s="634"/>
      <c r="H18" s="642" t="s">
        <v>303</v>
      </c>
      <c r="I18" s="684"/>
      <c r="J18" s="643"/>
      <c r="K18" s="642" t="s">
        <v>303</v>
      </c>
      <c r="L18" s="684"/>
      <c r="M18" s="643"/>
    </row>
    <row r="19" spans="3:13" ht="12.75">
      <c r="C19" s="180"/>
      <c r="D19" s="675">
        <f>IF(AND('Emission sources'!D22="",'Emission sources'!F22=""),"",CONCATENATE('Emission sources'!D22," ",'Emission sources'!F22))</f>
      </c>
      <c r="E19" s="676"/>
      <c r="F19" s="634" t="s">
        <v>303</v>
      </c>
      <c r="G19" s="634"/>
      <c r="H19" s="642" t="s">
        <v>303</v>
      </c>
      <c r="I19" s="684"/>
      <c r="J19" s="643"/>
      <c r="K19" s="642" t="s">
        <v>303</v>
      </c>
      <c r="L19" s="684"/>
      <c r="M19" s="643"/>
    </row>
    <row r="20" spans="3:13" ht="12.75">
      <c r="C20" s="180"/>
      <c r="D20" s="675">
        <f>IF(AND('Emission sources'!D23="",'Emission sources'!F23=""),"",CONCATENATE('Emission sources'!D23," ",'Emission sources'!F23))</f>
      </c>
      <c r="E20" s="676"/>
      <c r="F20" s="634" t="s">
        <v>303</v>
      </c>
      <c r="G20" s="634"/>
      <c r="H20" s="642" t="s">
        <v>303</v>
      </c>
      <c r="I20" s="684"/>
      <c r="J20" s="643"/>
      <c r="K20" s="642" t="s">
        <v>303</v>
      </c>
      <c r="L20" s="684"/>
      <c r="M20" s="643"/>
    </row>
    <row r="21" spans="3:13" ht="12.75">
      <c r="C21" s="180"/>
      <c r="D21" s="675">
        <f>IF(AND('Emission sources'!D24="",'Emission sources'!F24=""),"",CONCATENATE('Emission sources'!D24," ",'Emission sources'!F24))</f>
      </c>
      <c r="E21" s="676"/>
      <c r="F21" s="634" t="s">
        <v>303</v>
      </c>
      <c r="G21" s="634"/>
      <c r="H21" s="642" t="s">
        <v>303</v>
      </c>
      <c r="I21" s="684"/>
      <c r="J21" s="643"/>
      <c r="K21" s="642" t="s">
        <v>303</v>
      </c>
      <c r="L21" s="684"/>
      <c r="M21" s="643"/>
    </row>
    <row r="22" spans="3:13" ht="12.75">
      <c r="C22" s="180"/>
      <c r="D22" s="675">
        <f>IF(AND('Emission sources'!D25="",'Emission sources'!F25=""),"",CONCATENATE('Emission sources'!D25," ",'Emission sources'!F25))</f>
      </c>
      <c r="E22" s="676"/>
      <c r="F22" s="634" t="s">
        <v>303</v>
      </c>
      <c r="G22" s="634"/>
      <c r="H22" s="642" t="s">
        <v>303</v>
      </c>
      <c r="I22" s="684"/>
      <c r="J22" s="643"/>
      <c r="K22" s="642" t="s">
        <v>303</v>
      </c>
      <c r="L22" s="684"/>
      <c r="M22" s="643"/>
    </row>
    <row r="23" spans="3:13" ht="12.75">
      <c r="C23" s="180"/>
      <c r="D23" s="675">
        <f>IF(AND('Emission sources'!D26="",'Emission sources'!F26=""),"",CONCATENATE('Emission sources'!D26," ",'Emission sources'!F26))</f>
      </c>
      <c r="E23" s="676"/>
      <c r="F23" s="634" t="s">
        <v>303</v>
      </c>
      <c r="G23" s="634"/>
      <c r="H23" s="642" t="s">
        <v>303</v>
      </c>
      <c r="I23" s="684"/>
      <c r="J23" s="643"/>
      <c r="K23" s="642" t="s">
        <v>303</v>
      </c>
      <c r="L23" s="684"/>
      <c r="M23" s="643"/>
    </row>
    <row r="24" spans="3:14" ht="12.75">
      <c r="C24" s="180"/>
      <c r="D24" s="675">
        <f>IF(AND('Emission sources'!D27="",'Emission sources'!F27=""),"",CONCATENATE('Emission sources'!D27," ",'Emission sources'!F27))</f>
      </c>
      <c r="E24" s="676"/>
      <c r="F24" s="634" t="s">
        <v>303</v>
      </c>
      <c r="G24" s="634"/>
      <c r="H24" s="642" t="s">
        <v>303</v>
      </c>
      <c r="I24" s="684"/>
      <c r="J24" s="643"/>
      <c r="K24" s="642" t="s">
        <v>303</v>
      </c>
      <c r="L24" s="684"/>
      <c r="M24" s="643"/>
      <c r="N24" s="75"/>
    </row>
    <row r="25" spans="3:14" ht="12.75">
      <c r="C25" s="187" t="s">
        <v>1163</v>
      </c>
      <c r="D25" s="685" t="str">
        <f>Translations!$B$971</f>
        <v>Aircraft types from section 4(b)</v>
      </c>
      <c r="E25" s="686"/>
      <c r="F25" s="686"/>
      <c r="G25" s="686"/>
      <c r="H25" s="686"/>
      <c r="I25" s="686"/>
      <c r="J25" s="686"/>
      <c r="K25" s="686"/>
      <c r="L25" s="686"/>
      <c r="M25" s="686"/>
      <c r="N25" s="185"/>
    </row>
    <row r="26" spans="2:13" ht="32.25" customHeight="1">
      <c r="B26" s="63"/>
      <c r="C26" s="180"/>
      <c r="D26" s="681" t="str">
        <f>Translations!$B$224</f>
        <v>Generic aircraft type (ICAO aircraft type designator) and sub-type</v>
      </c>
      <c r="E26" s="682"/>
      <c r="F26" s="687" t="str">
        <f>Translations!$B$225</f>
        <v>Method (A/B)</v>
      </c>
      <c r="G26" s="687"/>
      <c r="H26" s="681" t="str">
        <f>Translations!$B$226</f>
        <v>Data source used to determine fuel uplift</v>
      </c>
      <c r="I26" s="688"/>
      <c r="J26" s="682"/>
      <c r="K26" s="681" t="str">
        <f>Translations!$B$227</f>
        <v>Methods for transmitting, storing and retrieving data</v>
      </c>
      <c r="L26" s="688"/>
      <c r="M26" s="682"/>
    </row>
    <row r="27" spans="3:13" ht="12.75" customHeight="1">
      <c r="C27" s="180"/>
      <c r="D27" s="675">
        <f>IF(AND('Emission sources'!D36="",'Emission sources'!F36=""),"",CONCATENATE('Emission sources'!D36," ",'Emission sources'!F36))</f>
      </c>
      <c r="E27" s="676"/>
      <c r="F27" s="634" t="s">
        <v>303</v>
      </c>
      <c r="G27" s="634"/>
      <c r="H27" s="642" t="s">
        <v>303</v>
      </c>
      <c r="I27" s="684"/>
      <c r="J27" s="643"/>
      <c r="K27" s="642" t="s">
        <v>303</v>
      </c>
      <c r="L27" s="684"/>
      <c r="M27" s="643"/>
    </row>
    <row r="28" spans="3:13" ht="12.75">
      <c r="C28" s="180"/>
      <c r="D28" s="675">
        <f>IF(AND('Emission sources'!D37="",'Emission sources'!F37=""),"",CONCATENATE('Emission sources'!D37," ",'Emission sources'!F37))</f>
      </c>
      <c r="E28" s="676"/>
      <c r="F28" s="634" t="s">
        <v>303</v>
      </c>
      <c r="G28" s="634"/>
      <c r="H28" s="642" t="s">
        <v>303</v>
      </c>
      <c r="I28" s="684"/>
      <c r="J28" s="643"/>
      <c r="K28" s="642" t="s">
        <v>303</v>
      </c>
      <c r="L28" s="684"/>
      <c r="M28" s="643"/>
    </row>
    <row r="29" spans="3:13" ht="12.75">
      <c r="C29" s="180"/>
      <c r="D29" s="675">
        <f>IF(AND('Emission sources'!D38="",'Emission sources'!F38=""),"",CONCATENATE('Emission sources'!D38," ",'Emission sources'!F38))</f>
      </c>
      <c r="E29" s="676"/>
      <c r="F29" s="634" t="s">
        <v>303</v>
      </c>
      <c r="G29" s="634"/>
      <c r="H29" s="642" t="s">
        <v>303</v>
      </c>
      <c r="I29" s="684"/>
      <c r="J29" s="643"/>
      <c r="K29" s="642" t="s">
        <v>303</v>
      </c>
      <c r="L29" s="684"/>
      <c r="M29" s="643"/>
    </row>
    <row r="30" spans="3:13" ht="12.75">
      <c r="C30" s="180"/>
      <c r="D30" s="675">
        <f>IF(AND('Emission sources'!D39="",'Emission sources'!F39=""),"",CONCATENATE('Emission sources'!D39," ",'Emission sources'!F39))</f>
      </c>
      <c r="E30" s="676"/>
      <c r="F30" s="634" t="s">
        <v>303</v>
      </c>
      <c r="G30" s="634"/>
      <c r="H30" s="642" t="s">
        <v>303</v>
      </c>
      <c r="I30" s="684"/>
      <c r="J30" s="643"/>
      <c r="K30" s="642" t="s">
        <v>303</v>
      </c>
      <c r="L30" s="684"/>
      <c r="M30" s="643"/>
    </row>
    <row r="31" spans="3:13" ht="12.75">
      <c r="C31" s="180"/>
      <c r="D31" s="675">
        <f>IF(AND('Emission sources'!D40="",'Emission sources'!F40=""),"",CONCATENATE('Emission sources'!D40," ",'Emission sources'!F40))</f>
      </c>
      <c r="E31" s="676"/>
      <c r="F31" s="634" t="s">
        <v>303</v>
      </c>
      <c r="G31" s="634"/>
      <c r="H31" s="642" t="s">
        <v>303</v>
      </c>
      <c r="I31" s="684"/>
      <c r="J31" s="643"/>
      <c r="K31" s="642" t="s">
        <v>303</v>
      </c>
      <c r="L31" s="684"/>
      <c r="M31" s="643"/>
    </row>
    <row r="32" spans="3:13" ht="12.75">
      <c r="C32" s="180"/>
      <c r="D32" s="675">
        <f>IF(AND('Emission sources'!D41="",'Emission sources'!F41=""),"",CONCATENATE('Emission sources'!D41," ",'Emission sources'!F41))</f>
      </c>
      <c r="E32" s="676"/>
      <c r="F32" s="634" t="s">
        <v>303</v>
      </c>
      <c r="G32" s="634"/>
      <c r="H32" s="642" t="s">
        <v>303</v>
      </c>
      <c r="I32" s="684"/>
      <c r="J32" s="643"/>
      <c r="K32" s="642" t="s">
        <v>303</v>
      </c>
      <c r="L32" s="684"/>
      <c r="M32" s="643"/>
    </row>
    <row r="33" spans="3:13" ht="12.75">
      <c r="C33" s="180"/>
      <c r="D33" s="675">
        <f>IF(AND('Emission sources'!D42="",'Emission sources'!F42=""),"",CONCATENATE('Emission sources'!D42," ",'Emission sources'!F42))</f>
      </c>
      <c r="E33" s="676"/>
      <c r="F33" s="634" t="s">
        <v>303</v>
      </c>
      <c r="G33" s="634"/>
      <c r="H33" s="642" t="s">
        <v>303</v>
      </c>
      <c r="I33" s="684"/>
      <c r="J33" s="643"/>
      <c r="K33" s="642" t="s">
        <v>303</v>
      </c>
      <c r="L33" s="684"/>
      <c r="M33" s="643"/>
    </row>
    <row r="34" spans="3:13" ht="12.75">
      <c r="C34" s="180"/>
      <c r="D34" s="675">
        <f>IF(AND('Emission sources'!D43="",'Emission sources'!F43=""),"",CONCATENATE('Emission sources'!D43," ",'Emission sources'!F43))</f>
      </c>
      <c r="E34" s="676"/>
      <c r="F34" s="634" t="s">
        <v>303</v>
      </c>
      <c r="G34" s="634"/>
      <c r="H34" s="642" t="s">
        <v>303</v>
      </c>
      <c r="I34" s="684"/>
      <c r="J34" s="643"/>
      <c r="K34" s="642" t="s">
        <v>303</v>
      </c>
      <c r="L34" s="684"/>
      <c r="M34" s="643"/>
    </row>
    <row r="35" spans="3:13" ht="12.75">
      <c r="C35" s="180"/>
      <c r="D35" s="675">
        <f>IF(AND('Emission sources'!D44="",'Emission sources'!F44=""),"",CONCATENATE('Emission sources'!D44," ",'Emission sources'!F44))</f>
      </c>
      <c r="E35" s="676"/>
      <c r="F35" s="634" t="s">
        <v>303</v>
      </c>
      <c r="G35" s="634"/>
      <c r="H35" s="642" t="s">
        <v>303</v>
      </c>
      <c r="I35" s="684"/>
      <c r="J35" s="643"/>
      <c r="K35" s="642" t="s">
        <v>303</v>
      </c>
      <c r="L35" s="684"/>
      <c r="M35" s="643"/>
    </row>
    <row r="36" spans="3:14" ht="12.75">
      <c r="C36" s="180"/>
      <c r="D36" s="675">
        <f>IF(AND('Emission sources'!D45="",'Emission sources'!F45=""),"",CONCATENATE('Emission sources'!D45," ",'Emission sources'!F45))</f>
      </c>
      <c r="E36" s="676"/>
      <c r="F36" s="634" t="s">
        <v>303</v>
      </c>
      <c r="G36" s="634"/>
      <c r="H36" s="642" t="s">
        <v>303</v>
      </c>
      <c r="I36" s="684"/>
      <c r="J36" s="643"/>
      <c r="K36" s="642" t="s">
        <v>303</v>
      </c>
      <c r="L36" s="684"/>
      <c r="M36" s="643"/>
      <c r="N36" s="75"/>
    </row>
    <row r="37" spans="3:15" ht="25.5" customHeight="1">
      <c r="C37" s="97"/>
      <c r="D37"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37" s="698"/>
      <c r="F37" s="698"/>
      <c r="G37" s="698"/>
      <c r="H37" s="698"/>
      <c r="I37" s="698"/>
      <c r="J37" s="698"/>
      <c r="K37" s="698"/>
      <c r="L37" s="698"/>
      <c r="M37" s="698"/>
      <c r="N37" s="360"/>
      <c r="O37" s="92"/>
    </row>
    <row r="38" spans="3:15" ht="12.75" customHeight="1">
      <c r="C38" s="97"/>
      <c r="D38" s="699" t="str">
        <f>Translations!$B$972</f>
        <v>Thereafter the formulas in row C must be corrected in order to point to the correct aircraft type in section 4(a) and 4(b).</v>
      </c>
      <c r="E38" s="699"/>
      <c r="F38" s="699"/>
      <c r="G38" s="699"/>
      <c r="H38" s="699"/>
      <c r="I38" s="699"/>
      <c r="J38" s="699"/>
      <c r="K38" s="699"/>
      <c r="L38" s="699"/>
      <c r="M38" s="699"/>
      <c r="N38" s="360"/>
      <c r="O38" s="92"/>
    </row>
    <row r="39" spans="3:15" ht="12.75">
      <c r="C39" s="97"/>
      <c r="D39" s="647" t="str">
        <f>Translations!$B$187</f>
        <v>Only in case of very large fleets you should provide the list as a separate sheet in this file.</v>
      </c>
      <c r="E39" s="728"/>
      <c r="F39" s="728"/>
      <c r="G39" s="728"/>
      <c r="H39" s="728"/>
      <c r="I39" s="728"/>
      <c r="J39" s="728"/>
      <c r="K39" s="728"/>
      <c r="L39" s="728"/>
      <c r="M39" s="728"/>
      <c r="N39" s="361"/>
      <c r="O39" s="92"/>
    </row>
    <row r="40" spans="3:14" ht="12.75">
      <c r="C40" s="180"/>
      <c r="D40" s="110"/>
      <c r="E40" s="110"/>
      <c r="F40" s="110"/>
      <c r="G40" s="110"/>
      <c r="H40" s="110"/>
      <c r="I40" s="110"/>
      <c r="J40" s="110"/>
      <c r="K40" s="110"/>
      <c r="L40" s="110"/>
      <c r="M40" s="110"/>
      <c r="N40" s="185"/>
    </row>
    <row r="41" spans="2:14" ht="25.5" customHeight="1">
      <c r="B41" s="63"/>
      <c r="C41" s="187" t="s">
        <v>261</v>
      </c>
      <c r="D41" s="725" t="str">
        <f>Translations!$B$229</f>
        <v>If the chosen methodology (Method A/Method B) is not applied for all aircraft types, please provide a justification for this approach in the box below</v>
      </c>
      <c r="E41" s="725"/>
      <c r="F41" s="725"/>
      <c r="G41" s="725"/>
      <c r="H41" s="725"/>
      <c r="I41" s="725"/>
      <c r="J41" s="725"/>
      <c r="K41" s="725"/>
      <c r="L41" s="725"/>
      <c r="M41" s="725"/>
      <c r="N41" s="182"/>
    </row>
    <row r="42" spans="3:14" ht="12.75">
      <c r="C42" s="187"/>
      <c r="D42" s="181"/>
      <c r="E42" s="181"/>
      <c r="F42" s="181"/>
      <c r="G42" s="181"/>
      <c r="H42" s="181"/>
      <c r="I42" s="181"/>
      <c r="J42" s="181"/>
      <c r="K42" s="181"/>
      <c r="L42" s="181"/>
      <c r="M42" s="181"/>
      <c r="N42" s="181"/>
    </row>
    <row r="43" spans="2:14" ht="25.5" customHeight="1">
      <c r="B43" s="63"/>
      <c r="C43" s="180"/>
      <c r="D43" s="724"/>
      <c r="E43" s="724"/>
      <c r="F43" s="724"/>
      <c r="G43" s="724"/>
      <c r="H43" s="724"/>
      <c r="I43" s="724"/>
      <c r="J43" s="724"/>
      <c r="K43" s="724"/>
      <c r="L43" s="724"/>
      <c r="M43" s="724"/>
      <c r="N43" s="185"/>
    </row>
    <row r="44" spans="3:14" ht="12.75">
      <c r="C44" s="81"/>
      <c r="D44" s="181"/>
      <c r="E44" s="181"/>
      <c r="F44" s="181"/>
      <c r="G44" s="181"/>
      <c r="H44" s="181"/>
      <c r="I44" s="181"/>
      <c r="J44" s="181"/>
      <c r="K44" s="181"/>
      <c r="L44" s="181"/>
      <c r="M44" s="181"/>
      <c r="N44" s="181"/>
    </row>
    <row r="45" spans="1:15" s="191" customFormat="1" ht="12.75" customHeight="1">
      <c r="A45" s="190"/>
      <c r="B45" s="188"/>
      <c r="C45" s="189" t="s">
        <v>299</v>
      </c>
      <c r="D45" s="730" t="str">
        <f>Translations!$B$231</f>
        <v>Please provide details about the procedure to be used for defining the monitoring methodology for additional aircraft types.</v>
      </c>
      <c r="E45" s="501"/>
      <c r="F45" s="501"/>
      <c r="G45" s="501"/>
      <c r="H45" s="501"/>
      <c r="I45" s="501"/>
      <c r="J45" s="501"/>
      <c r="K45" s="501"/>
      <c r="L45" s="501"/>
      <c r="M45" s="501"/>
      <c r="N45" s="364"/>
      <c r="O45" s="190"/>
    </row>
    <row r="46" spans="1:15" s="195" customFormat="1" ht="40.5" customHeight="1">
      <c r="A46" s="368"/>
      <c r="B46" s="192"/>
      <c r="C46" s="189"/>
      <c r="D46" s="637" t="str">
        <f>Translations!$B$973</f>
        <v>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v>
      </c>
      <c r="E46" s="638"/>
      <c r="F46" s="638"/>
      <c r="G46" s="638"/>
      <c r="H46" s="638"/>
      <c r="I46" s="638"/>
      <c r="J46" s="638"/>
      <c r="K46" s="638"/>
      <c r="L46" s="638"/>
      <c r="M46" s="638"/>
      <c r="N46" s="193"/>
      <c r="O46" s="194"/>
    </row>
    <row r="47" spans="1:15" s="195" customFormat="1" ht="12.75" customHeight="1">
      <c r="A47" s="368"/>
      <c r="C47" s="196"/>
      <c r="D47" s="625" t="str">
        <f>Translations!$B$194</f>
        <v>Title of procedure</v>
      </c>
      <c r="E47" s="723"/>
      <c r="F47" s="727"/>
      <c r="G47" s="727"/>
      <c r="H47" s="727"/>
      <c r="I47" s="727"/>
      <c r="J47" s="727"/>
      <c r="K47" s="727"/>
      <c r="L47" s="727"/>
      <c r="M47" s="727"/>
      <c r="N47" s="172"/>
      <c r="O47" s="197"/>
    </row>
    <row r="48" spans="1:15" s="195" customFormat="1" ht="12.75" customHeight="1">
      <c r="A48" s="368"/>
      <c r="C48" s="196"/>
      <c r="D48" s="625" t="str">
        <f>Translations!$B$195</f>
        <v>Reference for procedure</v>
      </c>
      <c r="E48" s="723"/>
      <c r="F48" s="727"/>
      <c r="G48" s="727"/>
      <c r="H48" s="727"/>
      <c r="I48" s="727"/>
      <c r="J48" s="727"/>
      <c r="K48" s="727"/>
      <c r="L48" s="727"/>
      <c r="M48" s="727"/>
      <c r="N48" s="172"/>
      <c r="O48" s="197"/>
    </row>
    <row r="49" spans="1:15" s="195" customFormat="1" ht="38.25" customHeight="1">
      <c r="A49" s="368"/>
      <c r="B49" s="198"/>
      <c r="C49" s="196"/>
      <c r="D49" s="625" t="str">
        <f>Translations!$B$197</f>
        <v>Brief description of procedure</v>
      </c>
      <c r="E49" s="723"/>
      <c r="F49" s="727"/>
      <c r="G49" s="727"/>
      <c r="H49" s="727"/>
      <c r="I49" s="727"/>
      <c r="J49" s="727"/>
      <c r="K49" s="727"/>
      <c r="L49" s="727"/>
      <c r="M49" s="727"/>
      <c r="N49" s="172"/>
      <c r="O49" s="197"/>
    </row>
    <row r="50" spans="1:15" s="195" customFormat="1" ht="25.5" customHeight="1">
      <c r="A50" s="368"/>
      <c r="B50" s="198"/>
      <c r="C50" s="196"/>
      <c r="D50" s="625" t="str">
        <f>Translations!$B$198</f>
        <v>Post or department responsible for data maintenance</v>
      </c>
      <c r="E50" s="723"/>
      <c r="F50" s="727"/>
      <c r="G50" s="727"/>
      <c r="H50" s="727"/>
      <c r="I50" s="727"/>
      <c r="J50" s="727"/>
      <c r="K50" s="727"/>
      <c r="L50" s="727"/>
      <c r="M50" s="727"/>
      <c r="N50" s="172"/>
      <c r="O50" s="197"/>
    </row>
    <row r="51" spans="1:15" s="195" customFormat="1" ht="12.75" customHeight="1">
      <c r="A51" s="368"/>
      <c r="B51" s="198"/>
      <c r="C51" s="196"/>
      <c r="D51" s="625" t="str">
        <f>Translations!$B$199</f>
        <v>Location where records are kept</v>
      </c>
      <c r="E51" s="723"/>
      <c r="F51" s="727"/>
      <c r="G51" s="727"/>
      <c r="H51" s="727"/>
      <c r="I51" s="727"/>
      <c r="J51" s="727"/>
      <c r="K51" s="727"/>
      <c r="L51" s="727"/>
      <c r="M51" s="727"/>
      <c r="N51" s="172"/>
      <c r="O51" s="197"/>
    </row>
    <row r="52" spans="1:15" s="195" customFormat="1" ht="25.5" customHeight="1">
      <c r="A52" s="368"/>
      <c r="B52" s="198"/>
      <c r="C52" s="196"/>
      <c r="D52" s="625" t="str">
        <f>Translations!$B$233</f>
        <v>Name of system used (where applicable)</v>
      </c>
      <c r="E52" s="723"/>
      <c r="F52" s="727"/>
      <c r="G52" s="727"/>
      <c r="H52" s="727"/>
      <c r="I52" s="727"/>
      <c r="J52" s="727"/>
      <c r="K52" s="727"/>
      <c r="L52" s="727"/>
      <c r="M52" s="727"/>
      <c r="N52" s="172"/>
      <c r="O52" s="197"/>
    </row>
    <row r="53" spans="2:15" ht="12.75">
      <c r="B53" s="63"/>
      <c r="C53" s="97"/>
      <c r="D53" s="577"/>
      <c r="E53" s="577"/>
      <c r="F53" s="577"/>
      <c r="G53" s="577"/>
      <c r="H53" s="577"/>
      <c r="I53" s="577"/>
      <c r="J53" s="116"/>
      <c r="K53" s="116"/>
      <c r="L53" s="116"/>
      <c r="M53" s="116"/>
      <c r="N53" s="116"/>
      <c r="O53" s="92"/>
    </row>
    <row r="54" spans="2:14" ht="25.5" customHeight="1">
      <c r="B54" s="63"/>
      <c r="C54" s="187" t="s">
        <v>263</v>
      </c>
      <c r="D54" s="694" t="str">
        <f>Translations!$B$234</f>
        <v>Complete the following table with information about the systems and procedures to monitor fuel consumption per flight in both owned and leased-in aircraft.</v>
      </c>
      <c r="E54" s="694"/>
      <c r="F54" s="694"/>
      <c r="G54" s="694"/>
      <c r="H54" s="694"/>
      <c r="I54" s="694"/>
      <c r="J54" s="694"/>
      <c r="K54" s="694"/>
      <c r="L54" s="694"/>
      <c r="M54" s="694"/>
      <c r="N54" s="199"/>
    </row>
    <row r="55" spans="2:13" ht="25.5" customHeight="1">
      <c r="B55" s="63"/>
      <c r="C55" s="81"/>
      <c r="D55" s="637" t="str">
        <f>Translations!$B$974</f>
        <v>The procedure must include the data sources to be used, the time when fuel tank measurements are taken, a description of the measurement equipment, if applicable, and the procedures for recording, retrieving, transmitting and storing information.</v>
      </c>
      <c r="E55" s="638"/>
      <c r="F55" s="638"/>
      <c r="G55" s="638"/>
      <c r="H55" s="638"/>
      <c r="I55" s="638"/>
      <c r="J55" s="638"/>
      <c r="K55" s="638"/>
      <c r="L55" s="638"/>
      <c r="M55" s="638"/>
    </row>
    <row r="56" spans="3:14" ht="12.75" customHeight="1">
      <c r="C56" s="147"/>
      <c r="D56" s="625" t="str">
        <f>Translations!$B$194</f>
        <v>Title of procedure</v>
      </c>
      <c r="E56" s="626"/>
      <c r="F56" s="673"/>
      <c r="G56" s="674"/>
      <c r="H56" s="674"/>
      <c r="I56" s="674"/>
      <c r="J56" s="674"/>
      <c r="K56" s="674"/>
      <c r="L56" s="670"/>
      <c r="M56" s="591"/>
      <c r="N56" s="152"/>
    </row>
    <row r="57" spans="3:14" ht="12.75" customHeight="1">
      <c r="C57" s="147"/>
      <c r="D57" s="625" t="str">
        <f>Translations!$B$195</f>
        <v>Reference for procedure</v>
      </c>
      <c r="E57" s="626"/>
      <c r="F57" s="673"/>
      <c r="G57" s="674"/>
      <c r="H57" s="674"/>
      <c r="I57" s="674"/>
      <c r="J57" s="674"/>
      <c r="K57" s="674"/>
      <c r="L57" s="670"/>
      <c r="M57" s="591"/>
      <c r="N57" s="152"/>
    </row>
    <row r="58" spans="2:14" ht="38.25" customHeight="1">
      <c r="B58" s="63"/>
      <c r="C58" s="147"/>
      <c r="D58" s="625" t="str">
        <f>Translations!$B$197</f>
        <v>Brief description of procedure</v>
      </c>
      <c r="E58" s="626"/>
      <c r="F58" s="673"/>
      <c r="G58" s="674"/>
      <c r="H58" s="674"/>
      <c r="I58" s="674"/>
      <c r="J58" s="674"/>
      <c r="K58" s="674"/>
      <c r="L58" s="590"/>
      <c r="M58" s="700"/>
      <c r="N58" s="152"/>
    </row>
    <row r="59" spans="2:14" ht="22.5" customHeight="1">
      <c r="B59" s="63"/>
      <c r="C59" s="147"/>
      <c r="D59" s="625" t="str">
        <f>Translations!$B$198</f>
        <v>Post or department responsible for data maintenance</v>
      </c>
      <c r="E59" s="626"/>
      <c r="F59" s="673"/>
      <c r="G59" s="674"/>
      <c r="H59" s="674"/>
      <c r="I59" s="674"/>
      <c r="J59" s="674"/>
      <c r="K59" s="674"/>
      <c r="L59" s="670"/>
      <c r="M59" s="591"/>
      <c r="N59" s="152"/>
    </row>
    <row r="60" spans="2:14" ht="12.75" customHeight="1">
      <c r="B60" s="63"/>
      <c r="C60" s="147"/>
      <c r="D60" s="625" t="str">
        <f>Translations!$B$199</f>
        <v>Location where records are kept</v>
      </c>
      <c r="E60" s="626"/>
      <c r="F60" s="673"/>
      <c r="G60" s="674"/>
      <c r="H60" s="674"/>
      <c r="I60" s="674"/>
      <c r="J60" s="674"/>
      <c r="K60" s="674"/>
      <c r="L60" s="670"/>
      <c r="M60" s="591"/>
      <c r="N60" s="152"/>
    </row>
    <row r="61" spans="2:14" ht="25.5" customHeight="1">
      <c r="B61" s="63"/>
      <c r="C61" s="147"/>
      <c r="D61" s="625" t="str">
        <f>Translations!$B$233</f>
        <v>Name of system used (where applicable)</v>
      </c>
      <c r="E61" s="626"/>
      <c r="F61" s="673"/>
      <c r="G61" s="674"/>
      <c r="H61" s="674"/>
      <c r="I61" s="674"/>
      <c r="J61" s="674"/>
      <c r="K61" s="674"/>
      <c r="L61" s="670"/>
      <c r="M61" s="591"/>
      <c r="N61" s="152"/>
    </row>
    <row r="62" spans="3:13" ht="12.75">
      <c r="C62" s="81"/>
      <c r="D62" s="148"/>
      <c r="E62" s="148"/>
      <c r="F62" s="149"/>
      <c r="G62" s="149"/>
      <c r="H62" s="149"/>
      <c r="I62" s="149"/>
      <c r="J62" s="149"/>
      <c r="K62" s="149"/>
      <c r="L62" s="149"/>
      <c r="M62" s="149"/>
    </row>
    <row r="63" spans="3:14" ht="12.75" customHeight="1">
      <c r="C63" s="187" t="s">
        <v>668</v>
      </c>
      <c r="D63" s="475" t="str">
        <f>Translations!$B$975</f>
        <v>Please specify the primary method used to determine the density used for fuel uplifts and fuel in tanks, for each aircraft type.</v>
      </c>
      <c r="E63" s="475"/>
      <c r="F63" s="475"/>
      <c r="G63" s="475"/>
      <c r="H63" s="475"/>
      <c r="I63" s="475"/>
      <c r="J63" s="475"/>
      <c r="K63" s="475"/>
      <c r="L63" s="475"/>
      <c r="M63" s="475"/>
      <c r="N63" s="82"/>
    </row>
    <row r="64" spans="2:14" ht="12.75" customHeight="1">
      <c r="B64" s="63"/>
      <c r="C64" s="187"/>
      <c r="D64" s="637" t="str">
        <f>Translations!$B$976</f>
        <v>The aircraft operator shall use the fuel density that is used for operational and safety reasons. This may be an actual or the standard value of 0.8 kg/L.</v>
      </c>
      <c r="E64" s="638"/>
      <c r="F64" s="638"/>
      <c r="G64" s="638"/>
      <c r="H64" s="638"/>
      <c r="I64" s="638"/>
      <c r="J64" s="638"/>
      <c r="K64" s="638"/>
      <c r="L64" s="638"/>
      <c r="M64" s="638"/>
      <c r="N64" s="156"/>
    </row>
    <row r="65" spans="2:14" ht="4.5" customHeight="1">
      <c r="B65" s="63"/>
      <c r="C65" s="180"/>
      <c r="D65" s="407"/>
      <c r="E65" s="416"/>
      <c r="F65" s="416"/>
      <c r="G65" s="416"/>
      <c r="H65" s="416"/>
      <c r="I65" s="416"/>
      <c r="J65" s="416"/>
      <c r="K65" s="416"/>
      <c r="L65" s="416"/>
      <c r="M65" s="416"/>
      <c r="N65" s="184"/>
    </row>
    <row r="66" spans="3:14" ht="12.75">
      <c r="C66" s="187" t="s">
        <v>1168</v>
      </c>
      <c r="D66" s="685" t="str">
        <f>Translations!$B$970</f>
        <v>Aircraft types from section 4(a)</v>
      </c>
      <c r="E66" s="686"/>
      <c r="F66" s="686"/>
      <c r="G66" s="686"/>
      <c r="H66" s="686"/>
      <c r="I66" s="686"/>
      <c r="J66" s="686"/>
      <c r="K66" s="686"/>
      <c r="L66" s="686"/>
      <c r="M66" s="686"/>
      <c r="N66" s="185"/>
    </row>
    <row r="67" spans="2:15" ht="38.25" customHeight="1">
      <c r="B67" s="63"/>
      <c r="C67" s="187"/>
      <c r="D67" s="681" t="str">
        <f>Translations!$B$238</f>
        <v>Generic aircraft type (ICAO aircraft type designator)  and sub-type</v>
      </c>
      <c r="E67" s="682"/>
      <c r="F67" s="687" t="str">
        <f>Translations!$B$239</f>
        <v>Method to determine actual density values of fuel uplifts</v>
      </c>
      <c r="G67" s="687"/>
      <c r="H67" s="687" t="str">
        <f>Translations!$B$240</f>
        <v>Method to determine actual density values of fuel in tanks</v>
      </c>
      <c r="I67" s="687"/>
      <c r="J67" s="718" t="str">
        <f>Translations!$B$241</f>
        <v>Justification for using standard value if measurement is not feasible, and other remarks</v>
      </c>
      <c r="K67" s="719"/>
      <c r="L67" s="719"/>
      <c r="M67" s="720"/>
      <c r="N67" s="200"/>
      <c r="O67" s="201" t="s">
        <v>1207</v>
      </c>
    </row>
    <row r="68" spans="3:15" ht="12.75">
      <c r="C68" s="187"/>
      <c r="D68" s="675">
        <f>IF(AND('Emission sources'!D18="",'Emission sources'!F18=""),"",CONCATENATE('Emission sources'!D18," ",'Emission sources'!F18))</f>
      </c>
      <c r="E68" s="676"/>
      <c r="F68" s="642" t="s">
        <v>303</v>
      </c>
      <c r="G68" s="643"/>
      <c r="H68" s="642" t="s">
        <v>303</v>
      </c>
      <c r="I68" s="643"/>
      <c r="J68" s="673"/>
      <c r="K68" s="674"/>
      <c r="L68" s="674"/>
      <c r="M68" s="677"/>
      <c r="N68" s="173"/>
      <c r="O68" s="202" t="b">
        <f aca="true" t="shared" si="0" ref="O68:O77">OR(AND(NOT(ISBLANK(F68)),F68=INDEX(DensMethod,4)),AND(NOT(ISBLANK(H68)),H68=INDEX(DensMethod,4)))</f>
        <v>0</v>
      </c>
    </row>
    <row r="69" spans="3:15" ht="12.75">
      <c r="C69" s="187"/>
      <c r="D69" s="675">
        <f>IF(AND('Emission sources'!D19="",'Emission sources'!F19=""),"",CONCATENATE('Emission sources'!D19," ",'Emission sources'!F19))</f>
      </c>
      <c r="E69" s="676"/>
      <c r="F69" s="642" t="s">
        <v>303</v>
      </c>
      <c r="G69" s="643"/>
      <c r="H69" s="642" t="s">
        <v>303</v>
      </c>
      <c r="I69" s="643"/>
      <c r="J69" s="673"/>
      <c r="K69" s="674"/>
      <c r="L69" s="674"/>
      <c r="M69" s="677"/>
      <c r="N69" s="173"/>
      <c r="O69" s="202" t="b">
        <f t="shared" si="0"/>
        <v>0</v>
      </c>
    </row>
    <row r="70" spans="3:15" ht="12.75">
      <c r="C70" s="187"/>
      <c r="D70" s="675">
        <f>IF(AND('Emission sources'!D20="",'Emission sources'!F20=""),"",CONCATENATE('Emission sources'!D20," ",'Emission sources'!F20))</f>
      </c>
      <c r="E70" s="676"/>
      <c r="F70" s="642" t="s">
        <v>303</v>
      </c>
      <c r="G70" s="643"/>
      <c r="H70" s="642" t="s">
        <v>303</v>
      </c>
      <c r="I70" s="643"/>
      <c r="J70" s="673"/>
      <c r="K70" s="674"/>
      <c r="L70" s="674"/>
      <c r="M70" s="677"/>
      <c r="N70" s="173"/>
      <c r="O70" s="202" t="b">
        <f t="shared" si="0"/>
        <v>0</v>
      </c>
    </row>
    <row r="71" spans="3:15" ht="12.75">
      <c r="C71" s="187"/>
      <c r="D71" s="675">
        <f>IF(AND('Emission sources'!D21="",'Emission sources'!F21=""),"",CONCATENATE('Emission sources'!D21," ",'Emission sources'!F21))</f>
      </c>
      <c r="E71" s="676"/>
      <c r="F71" s="642" t="s">
        <v>303</v>
      </c>
      <c r="G71" s="643"/>
      <c r="H71" s="642" t="s">
        <v>303</v>
      </c>
      <c r="I71" s="643"/>
      <c r="J71" s="673"/>
      <c r="K71" s="674"/>
      <c r="L71" s="674"/>
      <c r="M71" s="677"/>
      <c r="N71" s="173"/>
      <c r="O71" s="202" t="b">
        <f t="shared" si="0"/>
        <v>0</v>
      </c>
    </row>
    <row r="72" spans="3:15" ht="12.75">
      <c r="C72" s="187"/>
      <c r="D72" s="675">
        <f>IF(AND('Emission sources'!D22="",'Emission sources'!F22=""),"",CONCATENATE('Emission sources'!D22," ",'Emission sources'!F22))</f>
      </c>
      <c r="E72" s="676"/>
      <c r="F72" s="642" t="s">
        <v>303</v>
      </c>
      <c r="G72" s="643"/>
      <c r="H72" s="642" t="s">
        <v>303</v>
      </c>
      <c r="I72" s="643"/>
      <c r="J72" s="673"/>
      <c r="K72" s="674"/>
      <c r="L72" s="674"/>
      <c r="M72" s="677"/>
      <c r="N72" s="173"/>
      <c r="O72" s="202" t="b">
        <f t="shared" si="0"/>
        <v>0</v>
      </c>
    </row>
    <row r="73" spans="3:15" ht="12.75">
      <c r="C73" s="187"/>
      <c r="D73" s="675">
        <f>IF(AND('Emission sources'!D23="",'Emission sources'!F23=""),"",CONCATENATE('Emission sources'!D23," ",'Emission sources'!F23))</f>
      </c>
      <c r="E73" s="676"/>
      <c r="F73" s="642" t="s">
        <v>303</v>
      </c>
      <c r="G73" s="643"/>
      <c r="H73" s="642" t="s">
        <v>303</v>
      </c>
      <c r="I73" s="643"/>
      <c r="J73" s="673"/>
      <c r="K73" s="674"/>
      <c r="L73" s="674"/>
      <c r="M73" s="677"/>
      <c r="N73" s="173"/>
      <c r="O73" s="202" t="b">
        <f t="shared" si="0"/>
        <v>0</v>
      </c>
    </row>
    <row r="74" spans="3:15" ht="12.75">
      <c r="C74" s="187"/>
      <c r="D74" s="675">
        <f>IF(AND('Emission sources'!D24="",'Emission sources'!F24=""),"",CONCATENATE('Emission sources'!D24," ",'Emission sources'!F24))</f>
      </c>
      <c r="E74" s="676"/>
      <c r="F74" s="642" t="s">
        <v>303</v>
      </c>
      <c r="G74" s="643"/>
      <c r="H74" s="642" t="s">
        <v>303</v>
      </c>
      <c r="I74" s="643"/>
      <c r="J74" s="673"/>
      <c r="K74" s="674"/>
      <c r="L74" s="674"/>
      <c r="M74" s="677"/>
      <c r="N74" s="173"/>
      <c r="O74" s="202" t="b">
        <f t="shared" si="0"/>
        <v>0</v>
      </c>
    </row>
    <row r="75" spans="3:15" ht="12.75">
      <c r="C75" s="187"/>
      <c r="D75" s="675">
        <f>IF(AND('Emission sources'!D25="",'Emission sources'!F25=""),"",CONCATENATE('Emission sources'!D25," ",'Emission sources'!F25))</f>
      </c>
      <c r="E75" s="676"/>
      <c r="F75" s="642" t="s">
        <v>303</v>
      </c>
      <c r="G75" s="643"/>
      <c r="H75" s="642" t="s">
        <v>303</v>
      </c>
      <c r="I75" s="643"/>
      <c r="J75" s="673"/>
      <c r="K75" s="674"/>
      <c r="L75" s="674"/>
      <c r="M75" s="677"/>
      <c r="N75" s="173"/>
      <c r="O75" s="202" t="b">
        <f t="shared" si="0"/>
        <v>0</v>
      </c>
    </row>
    <row r="76" spans="3:15" ht="12.75">
      <c r="C76" s="187"/>
      <c r="D76" s="675">
        <f>IF(AND('Emission sources'!D26="",'Emission sources'!F26=""),"",CONCATENATE('Emission sources'!D26," ",'Emission sources'!F26))</f>
      </c>
      <c r="E76" s="676"/>
      <c r="F76" s="642" t="s">
        <v>303</v>
      </c>
      <c r="G76" s="643"/>
      <c r="H76" s="642" t="s">
        <v>303</v>
      </c>
      <c r="I76" s="643"/>
      <c r="J76" s="673"/>
      <c r="K76" s="674"/>
      <c r="L76" s="674"/>
      <c r="M76" s="677"/>
      <c r="N76" s="173"/>
      <c r="O76" s="202" t="b">
        <f t="shared" si="0"/>
        <v>0</v>
      </c>
    </row>
    <row r="77" spans="3:15" ht="12.75">
      <c r="C77" s="187"/>
      <c r="D77" s="675">
        <f>IF(AND('Emission sources'!D27="",'Emission sources'!F27=""),"",CONCATENATE('Emission sources'!D27," ",'Emission sources'!F27))</f>
      </c>
      <c r="E77" s="676"/>
      <c r="F77" s="642" t="s">
        <v>303</v>
      </c>
      <c r="G77" s="643"/>
      <c r="H77" s="642" t="s">
        <v>303</v>
      </c>
      <c r="I77" s="643"/>
      <c r="J77" s="673"/>
      <c r="K77" s="674"/>
      <c r="L77" s="674"/>
      <c r="M77" s="677"/>
      <c r="N77" s="173"/>
      <c r="O77" s="202" t="b">
        <f t="shared" si="0"/>
        <v>0</v>
      </c>
    </row>
    <row r="78" spans="2:14" ht="4.5" customHeight="1">
      <c r="B78" s="63"/>
      <c r="C78" s="180"/>
      <c r="D78" s="407"/>
      <c r="E78" s="416"/>
      <c r="F78" s="416"/>
      <c r="G78" s="416"/>
      <c r="H78" s="416"/>
      <c r="I78" s="416"/>
      <c r="J78" s="416"/>
      <c r="K78" s="416"/>
      <c r="L78" s="416"/>
      <c r="M78" s="416"/>
      <c r="N78" s="184"/>
    </row>
    <row r="79" spans="3:14" ht="12.75">
      <c r="C79" s="187" t="s">
        <v>1169</v>
      </c>
      <c r="D79" s="685" t="str">
        <f>Translations!$B$971</f>
        <v>Aircraft types from section 4(b)</v>
      </c>
      <c r="E79" s="686"/>
      <c r="F79" s="686"/>
      <c r="G79" s="686"/>
      <c r="H79" s="686"/>
      <c r="I79" s="686"/>
      <c r="J79" s="686"/>
      <c r="K79" s="686"/>
      <c r="L79" s="686"/>
      <c r="M79" s="686"/>
      <c r="N79" s="185"/>
    </row>
    <row r="80" spans="2:15" ht="38.25" customHeight="1">
      <c r="B80" s="63"/>
      <c r="C80" s="187"/>
      <c r="D80" s="681" t="str">
        <f>Translations!$B$238</f>
        <v>Generic aircraft type (ICAO aircraft type designator)  and sub-type</v>
      </c>
      <c r="E80" s="682"/>
      <c r="F80" s="687" t="str">
        <f>Translations!$B$239</f>
        <v>Method to determine actual density values of fuel uplifts</v>
      </c>
      <c r="G80" s="687"/>
      <c r="H80" s="687" t="str">
        <f>Translations!$B$240</f>
        <v>Method to determine actual density values of fuel in tanks</v>
      </c>
      <c r="I80" s="687"/>
      <c r="J80" s="718" t="str">
        <f>Translations!$B$241</f>
        <v>Justification for using standard value if measurement is not feasible, and other remarks</v>
      </c>
      <c r="K80" s="719"/>
      <c r="L80" s="719"/>
      <c r="M80" s="720"/>
      <c r="N80" s="200"/>
      <c r="O80" s="201" t="s">
        <v>1207</v>
      </c>
    </row>
    <row r="81" spans="3:15" ht="12.75">
      <c r="C81" s="187"/>
      <c r="D81" s="675">
        <f>IF(AND('Emission sources'!D36="",'Emission sources'!F36=""),"",CONCATENATE('Emission sources'!D36," ",'Emission sources'!F36))</f>
      </c>
      <c r="E81" s="676"/>
      <c r="F81" s="642" t="s">
        <v>303</v>
      </c>
      <c r="G81" s="643"/>
      <c r="H81" s="642" t="s">
        <v>303</v>
      </c>
      <c r="I81" s="643"/>
      <c r="J81" s="673"/>
      <c r="K81" s="674"/>
      <c r="L81" s="674"/>
      <c r="M81" s="677"/>
      <c r="N81" s="173"/>
      <c r="O81" s="202" t="b">
        <f aca="true" t="shared" si="1" ref="O81:O90">OR(AND(NOT(ISBLANK(F81)),F81=INDEX(DensMethod,4)),AND(NOT(ISBLANK(H81)),H81=INDEX(DensMethod,4)))</f>
        <v>0</v>
      </c>
    </row>
    <row r="82" spans="3:15" ht="12.75">
      <c r="C82" s="187"/>
      <c r="D82" s="675">
        <f>IF(AND('Emission sources'!D37="",'Emission sources'!F37=""),"",CONCATENATE('Emission sources'!D37," ",'Emission sources'!F37))</f>
      </c>
      <c r="E82" s="676"/>
      <c r="F82" s="642" t="s">
        <v>303</v>
      </c>
      <c r="G82" s="643"/>
      <c r="H82" s="642" t="s">
        <v>303</v>
      </c>
      <c r="I82" s="643"/>
      <c r="J82" s="673"/>
      <c r="K82" s="674"/>
      <c r="L82" s="674"/>
      <c r="M82" s="677"/>
      <c r="N82" s="173"/>
      <c r="O82" s="202" t="b">
        <f t="shared" si="1"/>
        <v>0</v>
      </c>
    </row>
    <row r="83" spans="3:15" ht="12.75">
      <c r="C83" s="187"/>
      <c r="D83" s="675">
        <f>IF(AND('Emission sources'!D38="",'Emission sources'!F38=""),"",CONCATENATE('Emission sources'!D38," ",'Emission sources'!F38))</f>
      </c>
      <c r="E83" s="676"/>
      <c r="F83" s="642" t="s">
        <v>303</v>
      </c>
      <c r="G83" s="643"/>
      <c r="H83" s="642" t="s">
        <v>303</v>
      </c>
      <c r="I83" s="643"/>
      <c r="J83" s="673"/>
      <c r="K83" s="674"/>
      <c r="L83" s="674"/>
      <c r="M83" s="677"/>
      <c r="N83" s="173"/>
      <c r="O83" s="202" t="b">
        <f t="shared" si="1"/>
        <v>0</v>
      </c>
    </row>
    <row r="84" spans="3:15" ht="12.75">
      <c r="C84" s="187"/>
      <c r="D84" s="675">
        <f>IF(AND('Emission sources'!D39="",'Emission sources'!F39=""),"",CONCATENATE('Emission sources'!D39," ",'Emission sources'!F39))</f>
      </c>
      <c r="E84" s="676"/>
      <c r="F84" s="642" t="s">
        <v>303</v>
      </c>
      <c r="G84" s="643"/>
      <c r="H84" s="642" t="s">
        <v>303</v>
      </c>
      <c r="I84" s="643"/>
      <c r="J84" s="673"/>
      <c r="K84" s="674"/>
      <c r="L84" s="674"/>
      <c r="M84" s="677"/>
      <c r="N84" s="173"/>
      <c r="O84" s="202" t="b">
        <f t="shared" si="1"/>
        <v>0</v>
      </c>
    </row>
    <row r="85" spans="3:15" ht="12.75">
      <c r="C85" s="187"/>
      <c r="D85" s="675">
        <f>IF(AND('Emission sources'!D40="",'Emission sources'!F40=""),"",CONCATENATE('Emission sources'!D40," ",'Emission sources'!F40))</f>
      </c>
      <c r="E85" s="676"/>
      <c r="F85" s="642" t="s">
        <v>303</v>
      </c>
      <c r="G85" s="643"/>
      <c r="H85" s="642" t="s">
        <v>303</v>
      </c>
      <c r="I85" s="643"/>
      <c r="J85" s="673"/>
      <c r="K85" s="674"/>
      <c r="L85" s="674"/>
      <c r="M85" s="677"/>
      <c r="N85" s="173"/>
      <c r="O85" s="202" t="b">
        <f t="shared" si="1"/>
        <v>0</v>
      </c>
    </row>
    <row r="86" spans="3:15" ht="12.75">
      <c r="C86" s="187"/>
      <c r="D86" s="675">
        <f>IF(AND('Emission sources'!D41="",'Emission sources'!F41=""),"",CONCATENATE('Emission sources'!D41," ",'Emission sources'!F41))</f>
      </c>
      <c r="E86" s="676"/>
      <c r="F86" s="642" t="s">
        <v>303</v>
      </c>
      <c r="G86" s="643"/>
      <c r="H86" s="642" t="s">
        <v>303</v>
      </c>
      <c r="I86" s="643"/>
      <c r="J86" s="673"/>
      <c r="K86" s="674"/>
      <c r="L86" s="674"/>
      <c r="M86" s="677"/>
      <c r="N86" s="173"/>
      <c r="O86" s="202" t="b">
        <f t="shared" si="1"/>
        <v>0</v>
      </c>
    </row>
    <row r="87" spans="3:15" ht="12.75">
      <c r="C87" s="187"/>
      <c r="D87" s="675">
        <f>IF(AND('Emission sources'!D42="",'Emission sources'!F42=""),"",CONCATENATE('Emission sources'!D42," ",'Emission sources'!F42))</f>
      </c>
      <c r="E87" s="676"/>
      <c r="F87" s="642" t="s">
        <v>303</v>
      </c>
      <c r="G87" s="643"/>
      <c r="H87" s="642" t="s">
        <v>303</v>
      </c>
      <c r="I87" s="643"/>
      <c r="J87" s="673"/>
      <c r="K87" s="674"/>
      <c r="L87" s="674"/>
      <c r="M87" s="677"/>
      <c r="N87" s="173"/>
      <c r="O87" s="202" t="b">
        <f t="shared" si="1"/>
        <v>0</v>
      </c>
    </row>
    <row r="88" spans="3:15" ht="12.75">
      <c r="C88" s="187"/>
      <c r="D88" s="675">
        <f>IF(AND('Emission sources'!D43="",'Emission sources'!F43=""),"",CONCATENATE('Emission sources'!D43," ",'Emission sources'!F43))</f>
      </c>
      <c r="E88" s="676"/>
      <c r="F88" s="642" t="s">
        <v>303</v>
      </c>
      <c r="G88" s="643"/>
      <c r="H88" s="642" t="s">
        <v>303</v>
      </c>
      <c r="I88" s="643"/>
      <c r="J88" s="673"/>
      <c r="K88" s="674"/>
      <c r="L88" s="674"/>
      <c r="M88" s="677"/>
      <c r="N88" s="173"/>
      <c r="O88" s="202" t="b">
        <f t="shared" si="1"/>
        <v>0</v>
      </c>
    </row>
    <row r="89" spans="3:15" ht="12.75">
      <c r="C89" s="187"/>
      <c r="D89" s="675">
        <f>IF(AND('Emission sources'!D44="",'Emission sources'!F44=""),"",CONCATENATE('Emission sources'!D44," ",'Emission sources'!F44))</f>
      </c>
      <c r="E89" s="676"/>
      <c r="F89" s="642" t="s">
        <v>303</v>
      </c>
      <c r="G89" s="643"/>
      <c r="H89" s="642" t="s">
        <v>303</v>
      </c>
      <c r="I89" s="643"/>
      <c r="J89" s="673"/>
      <c r="K89" s="674"/>
      <c r="L89" s="674"/>
      <c r="M89" s="677"/>
      <c r="N89" s="173"/>
      <c r="O89" s="202" t="b">
        <f t="shared" si="1"/>
        <v>0</v>
      </c>
    </row>
    <row r="90" spans="3:15" ht="12.75">
      <c r="C90" s="187"/>
      <c r="D90" s="675">
        <f>IF(AND('Emission sources'!D45="",'Emission sources'!F45=""),"",CONCATENATE('Emission sources'!D45," ",'Emission sources'!F45))</f>
      </c>
      <c r="E90" s="676"/>
      <c r="F90" s="642" t="s">
        <v>303</v>
      </c>
      <c r="G90" s="643"/>
      <c r="H90" s="642" t="s">
        <v>303</v>
      </c>
      <c r="I90" s="643"/>
      <c r="J90" s="673"/>
      <c r="K90" s="674"/>
      <c r="L90" s="674"/>
      <c r="M90" s="677"/>
      <c r="N90" s="173"/>
      <c r="O90" s="202" t="b">
        <f t="shared" si="1"/>
        <v>0</v>
      </c>
    </row>
    <row r="91" spans="3:15" ht="25.5" customHeight="1">
      <c r="C91" s="97"/>
      <c r="D91"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91" s="698"/>
      <c r="F91" s="698"/>
      <c r="G91" s="698"/>
      <c r="H91" s="698"/>
      <c r="I91" s="698"/>
      <c r="J91" s="698"/>
      <c r="K91" s="698"/>
      <c r="L91" s="698"/>
      <c r="M91" s="698"/>
      <c r="N91" s="360"/>
      <c r="O91" s="92"/>
    </row>
    <row r="92" spans="3:15" ht="12.75" customHeight="1">
      <c r="C92" s="97"/>
      <c r="D92" s="699" t="str">
        <f>Translations!$B$838</f>
        <v>Thereafter the formulas in row C must be corrected in order to point to the correct aircraft type in section 4(a).</v>
      </c>
      <c r="E92" s="728"/>
      <c r="F92" s="728"/>
      <c r="G92" s="728"/>
      <c r="H92" s="728"/>
      <c r="I92" s="728"/>
      <c r="J92" s="728"/>
      <c r="K92" s="728"/>
      <c r="L92" s="728"/>
      <c r="M92" s="728"/>
      <c r="N92" s="360"/>
      <c r="O92" s="92"/>
    </row>
    <row r="93" spans="3:15" ht="12.75">
      <c r="C93" s="97"/>
      <c r="D93" s="647" t="str">
        <f>Translations!$B$187</f>
        <v>Only in case of very large fleets you should provide the list as a separate sheet in this file.</v>
      </c>
      <c r="E93" s="728"/>
      <c r="F93" s="728"/>
      <c r="G93" s="728"/>
      <c r="H93" s="728"/>
      <c r="I93" s="728"/>
      <c r="J93" s="728"/>
      <c r="K93" s="728"/>
      <c r="L93" s="728"/>
      <c r="M93" s="728"/>
      <c r="N93" s="361"/>
      <c r="O93" s="92"/>
    </row>
    <row r="94" spans="3:12" ht="12.75">
      <c r="C94" s="101"/>
      <c r="D94" s="203"/>
      <c r="E94" s="203"/>
      <c r="F94" s="203"/>
      <c r="G94" s="203"/>
      <c r="H94" s="203"/>
      <c r="I94" s="203"/>
      <c r="J94" s="203"/>
      <c r="K94" s="203"/>
      <c r="L94" s="203"/>
    </row>
    <row r="95" spans="2:14" ht="25.5" customHeight="1">
      <c r="B95" s="63"/>
      <c r="C95" s="187" t="s">
        <v>259</v>
      </c>
      <c r="D95" s="694" t="str">
        <f>Translations!$B$977</f>
        <v>Complete the following table with information about the procedures for determining the density used for fuel uplifts and fuel in tanks, in both owned and leased-in aircraft, if applicable.</v>
      </c>
      <c r="E95" s="694"/>
      <c r="F95" s="694"/>
      <c r="G95" s="694"/>
      <c r="H95" s="694"/>
      <c r="I95" s="694"/>
      <c r="J95" s="694"/>
      <c r="K95" s="694"/>
      <c r="L95" s="694"/>
      <c r="M95" s="694"/>
      <c r="N95" s="199"/>
    </row>
    <row r="96" spans="2:13" ht="25.5" customHeight="1">
      <c r="B96" s="63"/>
      <c r="C96" s="81"/>
      <c r="D96" s="637" t="str">
        <f>Translations!$B$978</f>
        <v>The procedure must include a description of the data sources (fuel supplier,…) or measurement instruments involved, if relevant. It furthermore should ensure that the density value used is identical to the one used for operational and safety reasons.</v>
      </c>
      <c r="E96" s="638"/>
      <c r="F96" s="638"/>
      <c r="G96" s="638"/>
      <c r="H96" s="638"/>
      <c r="I96" s="638"/>
      <c r="J96" s="638"/>
      <c r="K96" s="638"/>
      <c r="L96" s="638"/>
      <c r="M96" s="638"/>
    </row>
    <row r="97" spans="3:14" ht="12.75">
      <c r="C97" s="147"/>
      <c r="D97" s="680" t="str">
        <f>Translations!$B$194</f>
        <v>Title of procedure</v>
      </c>
      <c r="E97" s="680"/>
      <c r="F97" s="673"/>
      <c r="G97" s="674"/>
      <c r="H97" s="674"/>
      <c r="I97" s="674"/>
      <c r="J97" s="674"/>
      <c r="K97" s="674"/>
      <c r="L97" s="670"/>
      <c r="M97" s="591"/>
      <c r="N97" s="152"/>
    </row>
    <row r="98" spans="3:14" ht="12.75">
      <c r="C98" s="147"/>
      <c r="D98" s="680" t="str">
        <f>Translations!$B$195</f>
        <v>Reference for procedure</v>
      </c>
      <c r="E98" s="680"/>
      <c r="F98" s="673"/>
      <c r="G98" s="674"/>
      <c r="H98" s="674"/>
      <c r="I98" s="674"/>
      <c r="J98" s="674"/>
      <c r="K98" s="674"/>
      <c r="L98" s="670"/>
      <c r="M98" s="591"/>
      <c r="N98" s="152"/>
    </row>
    <row r="99" spans="2:14" ht="25.5" customHeight="1">
      <c r="B99" s="63"/>
      <c r="C99" s="147"/>
      <c r="D99" s="680" t="str">
        <f>Translations!$B$197</f>
        <v>Brief description of procedure</v>
      </c>
      <c r="E99" s="680"/>
      <c r="F99" s="673"/>
      <c r="G99" s="674"/>
      <c r="H99" s="674"/>
      <c r="I99" s="674"/>
      <c r="J99" s="674"/>
      <c r="K99" s="674"/>
      <c r="L99" s="670"/>
      <c r="M99" s="591"/>
      <c r="N99" s="152"/>
    </row>
    <row r="100" spans="2:14" ht="21.75" customHeight="1">
      <c r="B100" s="63"/>
      <c r="C100" s="147"/>
      <c r="D100" s="680" t="str">
        <f>Translations!$B$198</f>
        <v>Post or department responsible for data maintenance</v>
      </c>
      <c r="E100" s="680"/>
      <c r="F100" s="673"/>
      <c r="G100" s="674"/>
      <c r="H100" s="674"/>
      <c r="I100" s="674"/>
      <c r="J100" s="674"/>
      <c r="K100" s="674"/>
      <c r="L100" s="670"/>
      <c r="M100" s="591"/>
      <c r="N100" s="152"/>
    </row>
    <row r="101" spans="2:14" ht="12.75">
      <c r="B101" s="63"/>
      <c r="C101" s="147"/>
      <c r="D101" s="680" t="str">
        <f>Translations!$B$199</f>
        <v>Location where records are kept</v>
      </c>
      <c r="E101" s="680"/>
      <c r="F101" s="673"/>
      <c r="G101" s="674"/>
      <c r="H101" s="674"/>
      <c r="I101" s="674"/>
      <c r="J101" s="674"/>
      <c r="K101" s="674"/>
      <c r="L101" s="670"/>
      <c r="M101" s="591"/>
      <c r="N101" s="152"/>
    </row>
    <row r="102" spans="2:14" ht="25.5" customHeight="1">
      <c r="B102" s="63"/>
      <c r="C102" s="147"/>
      <c r="D102" s="680" t="str">
        <f>Translations!$B$233</f>
        <v>Name of system used (where applicable)</v>
      </c>
      <c r="E102" s="680"/>
      <c r="F102" s="673"/>
      <c r="G102" s="674"/>
      <c r="H102" s="674"/>
      <c r="I102" s="674"/>
      <c r="J102" s="674"/>
      <c r="K102" s="674"/>
      <c r="L102" s="670"/>
      <c r="M102" s="591"/>
      <c r="N102" s="152"/>
    </row>
    <row r="103" spans="3:13" ht="12.75">
      <c r="C103" s="81"/>
      <c r="D103" s="148"/>
      <c r="E103" s="148"/>
      <c r="F103" s="149"/>
      <c r="G103" s="149"/>
      <c r="H103" s="149"/>
      <c r="I103" s="149"/>
      <c r="J103" s="149"/>
      <c r="K103" s="149"/>
      <c r="L103" s="149"/>
      <c r="M103" s="149"/>
    </row>
    <row r="104" spans="2:14" ht="25.5" customHeight="1">
      <c r="B104" s="63"/>
      <c r="C104" s="187" t="s">
        <v>567</v>
      </c>
      <c r="D104" s="475" t="str">
        <f>Translations!$B$245</f>
        <v>If applicable, provide a list of deviations from the general methodologies for determining fuel uplifts/fuel contained in the tank and density for specific aerodromes.</v>
      </c>
      <c r="E104" s="475"/>
      <c r="F104" s="475"/>
      <c r="G104" s="475"/>
      <c r="H104" s="475"/>
      <c r="I104" s="475"/>
      <c r="J104" s="475"/>
      <c r="K104" s="475"/>
      <c r="L104" s="475"/>
      <c r="M104" s="475"/>
      <c r="N104" s="82"/>
    </row>
    <row r="105" spans="2:14" ht="38.25" customHeight="1">
      <c r="B105" s="63"/>
      <c r="C105" s="187"/>
      <c r="D105" s="695" t="str">
        <f>Translations!$B$246</f>
        <v>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v>
      </c>
      <c r="E105" s="695"/>
      <c r="F105" s="695"/>
      <c r="G105" s="695"/>
      <c r="H105" s="695"/>
      <c r="I105" s="695"/>
      <c r="J105" s="695"/>
      <c r="K105" s="695"/>
      <c r="L105" s="695"/>
      <c r="M105" s="695"/>
      <c r="N105" s="156"/>
    </row>
    <row r="106" spans="2:13" ht="25.5" customHeight="1">
      <c r="B106" s="63"/>
      <c r="D106" s="681" t="str">
        <f>Translations!$B$247</f>
        <v>Type of deviation</v>
      </c>
      <c r="E106" s="682"/>
      <c r="F106" s="681" t="str">
        <f>Translations!$B$248</f>
        <v>Justification of special circumstances</v>
      </c>
      <c r="G106" s="688"/>
      <c r="H106" s="688"/>
      <c r="I106" s="688"/>
      <c r="J106" s="682"/>
      <c r="K106" s="687" t="str">
        <f>Translations!$B$249</f>
        <v>Aerodromes for which deviation applies</v>
      </c>
      <c r="L106" s="687"/>
      <c r="M106" s="687"/>
    </row>
    <row r="107" spans="2:13" ht="12.75">
      <c r="B107" s="63"/>
      <c r="D107" s="678"/>
      <c r="E107" s="679"/>
      <c r="F107" s="678"/>
      <c r="G107" s="691"/>
      <c r="H107" s="691"/>
      <c r="I107" s="691"/>
      <c r="J107" s="679"/>
      <c r="K107" s="683"/>
      <c r="L107" s="683"/>
      <c r="M107" s="683"/>
    </row>
    <row r="108" spans="2:13" ht="12.75">
      <c r="B108" s="63"/>
      <c r="D108" s="678"/>
      <c r="E108" s="679"/>
      <c r="F108" s="678"/>
      <c r="G108" s="691"/>
      <c r="H108" s="691"/>
      <c r="I108" s="691"/>
      <c r="J108" s="679"/>
      <c r="K108" s="683"/>
      <c r="L108" s="683"/>
      <c r="M108" s="683"/>
    </row>
    <row r="109" spans="2:13" ht="12.75">
      <c r="B109" s="63"/>
      <c r="D109" s="678"/>
      <c r="E109" s="679"/>
      <c r="F109" s="678"/>
      <c r="G109" s="691"/>
      <c r="H109" s="691"/>
      <c r="I109" s="691"/>
      <c r="J109" s="679"/>
      <c r="K109" s="683"/>
      <c r="L109" s="683"/>
      <c r="M109" s="683"/>
    </row>
    <row r="110" spans="2:13" ht="12.75">
      <c r="B110" s="63"/>
      <c r="D110" s="678"/>
      <c r="E110" s="679"/>
      <c r="F110" s="678"/>
      <c r="G110" s="691"/>
      <c r="H110" s="691"/>
      <c r="I110" s="691"/>
      <c r="J110" s="679"/>
      <c r="K110" s="683"/>
      <c r="L110" s="683"/>
      <c r="M110" s="683"/>
    </row>
    <row r="111" spans="2:13" ht="12.75">
      <c r="B111" s="63"/>
      <c r="D111" s="678"/>
      <c r="E111" s="679"/>
      <c r="F111" s="678"/>
      <c r="G111" s="691"/>
      <c r="H111" s="691"/>
      <c r="I111" s="691"/>
      <c r="J111" s="679"/>
      <c r="K111" s="683"/>
      <c r="L111" s="683"/>
      <c r="M111" s="683"/>
    </row>
    <row r="112" spans="3:15" ht="25.5" customHeight="1">
      <c r="C112" s="97"/>
      <c r="D112"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12" s="698"/>
      <c r="F112" s="698"/>
      <c r="G112" s="698"/>
      <c r="H112" s="698"/>
      <c r="I112" s="698"/>
      <c r="J112" s="698"/>
      <c r="K112" s="698"/>
      <c r="L112" s="698"/>
      <c r="M112" s="698"/>
      <c r="N112" s="360"/>
      <c r="O112" s="92"/>
    </row>
    <row r="113" spans="3:14" ht="12.75">
      <c r="C113" s="204"/>
      <c r="D113" s="103"/>
      <c r="E113" s="103"/>
      <c r="F113" s="103"/>
      <c r="G113" s="103"/>
      <c r="H113" s="103"/>
      <c r="I113" s="103"/>
      <c r="J113" s="103"/>
      <c r="K113" s="103"/>
      <c r="L113" s="103"/>
      <c r="M113" s="103"/>
      <c r="N113" s="80"/>
    </row>
    <row r="114" spans="3:13" ht="15.75" customHeight="1">
      <c r="C114" s="118">
        <v>8</v>
      </c>
      <c r="D114" s="596" t="str">
        <f>Translations!$B$12</f>
        <v>Emission factors</v>
      </c>
      <c r="E114" s="596"/>
      <c r="F114" s="596"/>
      <c r="G114" s="596"/>
      <c r="H114" s="596"/>
      <c r="I114" s="596"/>
      <c r="J114" s="596"/>
      <c r="K114" s="596"/>
      <c r="L114" s="596"/>
      <c r="M114" s="596"/>
    </row>
    <row r="116" spans="3:14" ht="12.75" customHeight="1">
      <c r="C116" s="128" t="s">
        <v>258</v>
      </c>
      <c r="D116" s="692" t="str">
        <f>Translations!$B$979</f>
        <v>Please confirm that for the EU ETS you will use the following standard emission factors for commercial standard aviation fuels</v>
      </c>
      <c r="E116" s="692"/>
      <c r="F116" s="692"/>
      <c r="G116" s="692"/>
      <c r="H116" s="692"/>
      <c r="I116" s="692"/>
      <c r="J116" s="692"/>
      <c r="K116" s="692"/>
      <c r="L116" s="692"/>
      <c r="M116" s="692"/>
      <c r="N116" s="199"/>
    </row>
    <row r="117" spans="3:14" ht="4.5" customHeight="1">
      <c r="C117" s="208"/>
      <c r="D117" s="208"/>
      <c r="E117" s="208"/>
      <c r="F117" s="208"/>
      <c r="G117" s="208"/>
      <c r="H117" s="208"/>
      <c r="I117" s="208"/>
      <c r="J117" s="208"/>
      <c r="K117" s="208"/>
      <c r="L117" s="208"/>
      <c r="M117" s="208"/>
      <c r="N117" s="208"/>
    </row>
    <row r="118" spans="3:14" ht="28.5" customHeight="1">
      <c r="C118" s="208"/>
      <c r="D118" s="687" t="str">
        <f>Translations!$B$289</f>
        <v>Type of aviation fuel</v>
      </c>
      <c r="E118" s="687"/>
      <c r="F118" s="687" t="str">
        <f>Translations!$B$980</f>
        <v>Default Emission Factor
(tonnes CO2 /tonne fuel)</v>
      </c>
      <c r="G118" s="687"/>
      <c r="H118" s="186" t="str">
        <f>Translations!$B$291</f>
        <v>Confirm</v>
      </c>
      <c r="I118" s="209"/>
      <c r="J118" s="208"/>
      <c r="K118" s="208"/>
      <c r="L118" s="208"/>
      <c r="M118" s="208"/>
      <c r="N118" s="208"/>
    </row>
    <row r="119" spans="3:14" ht="12.75">
      <c r="C119" s="208"/>
      <c r="D119" s="671" t="str">
        <f>Translations!$B$273</f>
        <v>Jet kerosene (Jet A1 or Jet A)</v>
      </c>
      <c r="E119" s="672"/>
      <c r="F119" s="693">
        <v>3.15</v>
      </c>
      <c r="G119" s="693"/>
      <c r="H119" s="41" t="s">
        <v>303</v>
      </c>
      <c r="I119" s="208"/>
      <c r="J119" s="208"/>
      <c r="K119" s="208"/>
      <c r="L119" s="208"/>
      <c r="M119" s="208"/>
      <c r="N119" s="208"/>
    </row>
    <row r="120" spans="3:14" ht="12.75">
      <c r="C120" s="208"/>
      <c r="D120" s="671" t="str">
        <f>Translations!$B$274</f>
        <v>Jet gasoline (Jet B)</v>
      </c>
      <c r="E120" s="672"/>
      <c r="F120" s="689">
        <v>3.1</v>
      </c>
      <c r="G120" s="690"/>
      <c r="H120" s="41" t="s">
        <v>303</v>
      </c>
      <c r="I120" s="208"/>
      <c r="J120" s="208"/>
      <c r="K120" s="208"/>
      <c r="L120" s="208"/>
      <c r="M120" s="208"/>
      <c r="N120" s="208"/>
    </row>
    <row r="121" spans="3:14" ht="12.75">
      <c r="C121" s="208"/>
      <c r="D121" s="671" t="str">
        <f>Translations!$B$275</f>
        <v>Aviation gasoline (AvGas)</v>
      </c>
      <c r="E121" s="672"/>
      <c r="F121" s="702">
        <v>3.1</v>
      </c>
      <c r="G121" s="702"/>
      <c r="H121" s="41" t="s">
        <v>303</v>
      </c>
      <c r="I121" s="208"/>
      <c r="J121" s="208"/>
      <c r="K121" s="208"/>
      <c r="L121" s="208"/>
      <c r="M121" s="208"/>
      <c r="N121" s="208"/>
    </row>
    <row r="122" spans="3:14" ht="12.75">
      <c r="C122" s="204"/>
      <c r="D122" s="103"/>
      <c r="E122" s="103"/>
      <c r="F122" s="103"/>
      <c r="G122" s="103"/>
      <c r="H122" s="103"/>
      <c r="I122" s="103"/>
      <c r="J122" s="103"/>
      <c r="K122" s="103"/>
      <c r="L122" s="103"/>
      <c r="M122" s="103"/>
      <c r="N122" s="80"/>
    </row>
    <row r="123" spans="2:14" ht="4.5" customHeight="1">
      <c r="B123" s="382"/>
      <c r="C123" s="382"/>
      <c r="D123" s="382"/>
      <c r="E123" s="382"/>
      <c r="F123" s="382"/>
      <c r="G123" s="382"/>
      <c r="H123" s="382"/>
      <c r="I123" s="382"/>
      <c r="J123" s="382"/>
      <c r="K123" s="382"/>
      <c r="L123" s="382"/>
      <c r="M123" s="382"/>
      <c r="N123" s="382"/>
    </row>
    <row r="124" spans="2:14" ht="12.75" customHeight="1">
      <c r="B124" s="382"/>
      <c r="C124" s="128" t="s">
        <v>261</v>
      </c>
      <c r="D124" s="692" t="str">
        <f>Translations!$B$981</f>
        <v>Please confirm that for CORSIA you will use the following standard emission factors for commercial standard aviation fuels</v>
      </c>
      <c r="E124" s="692"/>
      <c r="F124" s="692"/>
      <c r="G124" s="692"/>
      <c r="H124" s="692"/>
      <c r="I124" s="692"/>
      <c r="J124" s="692"/>
      <c r="K124" s="692"/>
      <c r="L124" s="692"/>
      <c r="M124" s="692"/>
      <c r="N124" s="382"/>
    </row>
    <row r="125" spans="2:14" ht="12.75">
      <c r="B125" s="382"/>
      <c r="C125" s="208"/>
      <c r="D125" s="208"/>
      <c r="E125" s="208"/>
      <c r="F125" s="208"/>
      <c r="G125" s="208"/>
      <c r="H125" s="208"/>
      <c r="I125" s="208"/>
      <c r="J125" s="208"/>
      <c r="K125" s="208"/>
      <c r="L125" s="208"/>
      <c r="M125" s="208"/>
      <c r="N125" s="382"/>
    </row>
    <row r="126" spans="2:14" ht="28.5" customHeight="1">
      <c r="B126" s="382"/>
      <c r="C126" s="208"/>
      <c r="D126" s="687" t="str">
        <f>Translations!$B$289</f>
        <v>Type of aviation fuel</v>
      </c>
      <c r="E126" s="687"/>
      <c r="F126" s="687" t="str">
        <f>Translations!$B$980</f>
        <v>Default Emission Factor
(tonnes CO2 /tonne fuel)</v>
      </c>
      <c r="G126" s="687"/>
      <c r="H126" s="186" t="str">
        <f>Translations!$B$291</f>
        <v>Confirm</v>
      </c>
      <c r="I126" s="209"/>
      <c r="J126" s="208"/>
      <c r="K126" s="208"/>
      <c r="L126" s="208"/>
      <c r="M126" s="208"/>
      <c r="N126" s="382"/>
    </row>
    <row r="127" spans="2:14" ht="12.75">
      <c r="B127" s="382"/>
      <c r="C127" s="208"/>
      <c r="D127" s="671" t="str">
        <f>Translations!$B$273</f>
        <v>Jet kerosene (Jet A1 or Jet A)</v>
      </c>
      <c r="E127" s="672"/>
      <c r="F127" s="693">
        <v>3.16</v>
      </c>
      <c r="G127" s="693"/>
      <c r="H127" s="41" t="s">
        <v>303</v>
      </c>
      <c r="I127" s="208"/>
      <c r="J127" s="208"/>
      <c r="K127" s="208"/>
      <c r="L127" s="208"/>
      <c r="M127" s="208"/>
      <c r="N127" s="382"/>
    </row>
    <row r="128" spans="2:14" ht="12.75">
      <c r="B128" s="382"/>
      <c r="C128" s="208"/>
      <c r="D128" s="671" t="str">
        <f>Translations!$B$274</f>
        <v>Jet gasoline (Jet B)</v>
      </c>
      <c r="E128" s="672"/>
      <c r="F128" s="689">
        <v>3.1</v>
      </c>
      <c r="G128" s="690"/>
      <c r="H128" s="41" t="s">
        <v>303</v>
      </c>
      <c r="I128" s="208"/>
      <c r="J128" s="208"/>
      <c r="K128" s="208"/>
      <c r="L128" s="208"/>
      <c r="M128" s="208"/>
      <c r="N128" s="382"/>
    </row>
    <row r="129" spans="2:14" ht="12.75">
      <c r="B129" s="382"/>
      <c r="C129" s="208"/>
      <c r="D129" s="671" t="str">
        <f>Translations!$B$275</f>
        <v>Aviation gasoline (AvGas)</v>
      </c>
      <c r="E129" s="672"/>
      <c r="F129" s="702">
        <v>3.1</v>
      </c>
      <c r="G129" s="702"/>
      <c r="H129" s="41" t="s">
        <v>303</v>
      </c>
      <c r="I129" s="208"/>
      <c r="J129" s="208"/>
      <c r="K129" s="208"/>
      <c r="L129" s="208"/>
      <c r="M129" s="208"/>
      <c r="N129" s="382"/>
    </row>
    <row r="130" spans="2:14" ht="4.5" customHeight="1">
      <c r="B130" s="382"/>
      <c r="C130" s="382"/>
      <c r="D130" s="382"/>
      <c r="E130" s="382"/>
      <c r="F130" s="382"/>
      <c r="G130" s="382"/>
      <c r="H130" s="382"/>
      <c r="I130" s="382"/>
      <c r="J130" s="382"/>
      <c r="K130" s="382"/>
      <c r="L130" s="382"/>
      <c r="M130" s="382"/>
      <c r="N130" s="382"/>
    </row>
    <row r="131" spans="3:14" ht="12.75">
      <c r="C131" s="204"/>
      <c r="D131" s="103"/>
      <c r="E131" s="103"/>
      <c r="F131" s="103"/>
      <c r="G131" s="103"/>
      <c r="H131" s="103"/>
      <c r="I131" s="103"/>
      <c r="J131" s="103"/>
      <c r="K131" s="103"/>
      <c r="L131" s="103"/>
      <c r="M131" s="103"/>
      <c r="N131" s="80"/>
    </row>
    <row r="132" spans="3:14" ht="27" customHeight="1">
      <c r="C132" s="128" t="s">
        <v>299</v>
      </c>
      <c r="D132" s="692" t="str">
        <f>Translations!$B$292</f>
        <v>If applicable, please provide a description of the procedure used to determine the emission factors, net calorific values and biomass content of alternative fuels (source streams).</v>
      </c>
      <c r="E132" s="692"/>
      <c r="F132" s="692"/>
      <c r="G132" s="692"/>
      <c r="H132" s="692"/>
      <c r="I132" s="692"/>
      <c r="J132" s="692"/>
      <c r="K132" s="692"/>
      <c r="L132" s="692"/>
      <c r="M132" s="692"/>
      <c r="N132" s="199"/>
    </row>
    <row r="133" spans="3:14" ht="35.25" customHeight="1">
      <c r="C133" s="208"/>
      <c r="D133" s="701" t="str">
        <f>Translations!$B$823</f>
        <v>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v>
      </c>
      <c r="E133" s="701"/>
      <c r="F133" s="701"/>
      <c r="G133" s="701"/>
      <c r="H133" s="701"/>
      <c r="I133" s="701"/>
      <c r="J133" s="701"/>
      <c r="K133" s="701"/>
      <c r="L133" s="701"/>
      <c r="M133" s="701"/>
      <c r="N133" s="208"/>
    </row>
    <row r="134" spans="3:14" ht="12.75">
      <c r="C134" s="147"/>
      <c r="D134" s="680" t="str">
        <f>Translations!$B$194</f>
        <v>Title of procedure</v>
      </c>
      <c r="E134" s="680"/>
      <c r="F134" s="673"/>
      <c r="G134" s="674"/>
      <c r="H134" s="674"/>
      <c r="I134" s="674"/>
      <c r="J134" s="674"/>
      <c r="K134" s="674"/>
      <c r="L134" s="674"/>
      <c r="M134" s="677"/>
      <c r="N134" s="152"/>
    </row>
    <row r="135" spans="3:14" ht="12.75">
      <c r="C135" s="147"/>
      <c r="D135" s="680" t="str">
        <f>Translations!$B$195</f>
        <v>Reference for procedure</v>
      </c>
      <c r="E135" s="680"/>
      <c r="F135" s="673"/>
      <c r="G135" s="674"/>
      <c r="H135" s="674"/>
      <c r="I135" s="674"/>
      <c r="J135" s="674"/>
      <c r="K135" s="674"/>
      <c r="L135" s="674"/>
      <c r="M135" s="677"/>
      <c r="N135" s="152"/>
    </row>
    <row r="136" spans="2:14" ht="38.25" customHeight="1">
      <c r="B136" s="63"/>
      <c r="C136" s="147"/>
      <c r="D136" s="680" t="str">
        <f>Translations!$B$197</f>
        <v>Brief description of procedure</v>
      </c>
      <c r="E136" s="680"/>
      <c r="F136" s="673"/>
      <c r="G136" s="674"/>
      <c r="H136" s="674"/>
      <c r="I136" s="674"/>
      <c r="J136" s="674"/>
      <c r="K136" s="674"/>
      <c r="L136" s="674"/>
      <c r="M136" s="677"/>
      <c r="N136" s="152"/>
    </row>
    <row r="137" spans="2:14" ht="21.75" customHeight="1">
      <c r="B137" s="63"/>
      <c r="C137" s="147"/>
      <c r="D137" s="680" t="str">
        <f>Translations!$B$198</f>
        <v>Post or department responsible for data maintenance</v>
      </c>
      <c r="E137" s="680"/>
      <c r="F137" s="673"/>
      <c r="G137" s="674"/>
      <c r="H137" s="674"/>
      <c r="I137" s="674"/>
      <c r="J137" s="674"/>
      <c r="K137" s="674"/>
      <c r="L137" s="674"/>
      <c r="M137" s="677"/>
      <c r="N137" s="152"/>
    </row>
    <row r="138" spans="2:14" ht="12.75">
      <c r="B138" s="63"/>
      <c r="C138" s="147"/>
      <c r="D138" s="680" t="str">
        <f>Translations!$B$199</f>
        <v>Location where records are kept</v>
      </c>
      <c r="E138" s="680"/>
      <c r="F138" s="673"/>
      <c r="G138" s="674"/>
      <c r="H138" s="674"/>
      <c r="I138" s="674"/>
      <c r="J138" s="674"/>
      <c r="K138" s="674"/>
      <c r="L138" s="674"/>
      <c r="M138" s="677"/>
      <c r="N138" s="152"/>
    </row>
    <row r="139" spans="2:14" ht="25.5" customHeight="1">
      <c r="B139" s="63"/>
      <c r="C139" s="147"/>
      <c r="D139" s="680" t="str">
        <f>Translations!$B$233</f>
        <v>Name of system used (where applicable)</v>
      </c>
      <c r="E139" s="680"/>
      <c r="F139" s="673"/>
      <c r="G139" s="674"/>
      <c r="H139" s="674"/>
      <c r="I139" s="674"/>
      <c r="J139" s="674"/>
      <c r="K139" s="674"/>
      <c r="L139" s="674"/>
      <c r="M139" s="677"/>
      <c r="N139" s="152"/>
    </row>
    <row r="141" spans="2:14" ht="12.75" customHeight="1">
      <c r="B141" s="63"/>
      <c r="C141" s="128" t="s">
        <v>263</v>
      </c>
      <c r="D141" s="475" t="str">
        <f>Translations!$B$294</f>
        <v>If applicable, please describe the approaches used for sampling batches of alternative fuels.</v>
      </c>
      <c r="E141" s="475"/>
      <c r="F141" s="475"/>
      <c r="G141" s="475"/>
      <c r="H141" s="475"/>
      <c r="I141" s="475"/>
      <c r="J141" s="475"/>
      <c r="K141" s="475"/>
      <c r="L141" s="475"/>
      <c r="M141" s="475"/>
      <c r="N141" s="82"/>
    </row>
    <row r="142" spans="3:14" ht="25.5" customHeight="1">
      <c r="C142" s="207"/>
      <c r="D142" s="715" t="str">
        <f>Translations!$B$295</f>
        <v>For each source stream, succinctly describe the approach to be used for sampling fuels and materials for the determination of emission factor, net calorific value and biomass content  for each fuel or material batch</v>
      </c>
      <c r="E142" s="715"/>
      <c r="F142" s="715"/>
      <c r="G142" s="715"/>
      <c r="H142" s="715"/>
      <c r="I142" s="715"/>
      <c r="J142" s="715"/>
      <c r="K142" s="715"/>
      <c r="L142" s="715"/>
      <c r="M142" s="715"/>
      <c r="N142" s="210"/>
    </row>
    <row r="143" spans="4:14" ht="18.75" customHeight="1">
      <c r="D143" s="635" t="str">
        <f>Translations!$B$296</f>
        <v>Source stream (fuel type)</v>
      </c>
      <c r="E143" s="636"/>
      <c r="F143" s="141" t="str">
        <f>Translations!$B$297</f>
        <v>Parameter</v>
      </c>
      <c r="G143" s="635" t="str">
        <f>Translations!$B$298</f>
        <v>Description</v>
      </c>
      <c r="H143" s="729"/>
      <c r="I143" s="636"/>
      <c r="J143" s="635" t="str">
        <f>Translations!$B$299</f>
        <v>conform with Standard (EN, ISO,...)</v>
      </c>
      <c r="K143" s="729"/>
      <c r="L143" s="636"/>
      <c r="M143" s="141" t="s">
        <v>787</v>
      </c>
      <c r="N143" s="76"/>
    </row>
    <row r="144" spans="4:13" ht="12.75">
      <c r="D144" s="706"/>
      <c r="E144" s="717"/>
      <c r="F144" s="15" t="s">
        <v>303</v>
      </c>
      <c r="G144" s="708"/>
      <c r="H144" s="709"/>
      <c r="I144" s="710"/>
      <c r="J144" s="708"/>
      <c r="K144" s="709"/>
      <c r="L144" s="710"/>
      <c r="M144" s="16" t="s">
        <v>303</v>
      </c>
    </row>
    <row r="145" spans="4:13" ht="12.75">
      <c r="D145" s="706"/>
      <c r="E145" s="707"/>
      <c r="F145" s="15" t="s">
        <v>303</v>
      </c>
      <c r="G145" s="708"/>
      <c r="H145" s="709"/>
      <c r="I145" s="710"/>
      <c r="J145" s="708"/>
      <c r="K145" s="709"/>
      <c r="L145" s="710"/>
      <c r="M145" s="16" t="s">
        <v>303</v>
      </c>
    </row>
    <row r="147" spans="3:14" ht="26.25" customHeight="1">
      <c r="C147" s="128" t="s">
        <v>264</v>
      </c>
      <c r="D147" s="475" t="str">
        <f>Translations!$B$300</f>
        <v>If applicable, please describe the approaches used to analyse alternative fuels (including biofuels) for the determination of net calorific value, emission factors and biogenic content (as relevant).</v>
      </c>
      <c r="E147" s="475"/>
      <c r="F147" s="475"/>
      <c r="G147" s="475"/>
      <c r="H147" s="475"/>
      <c r="I147" s="475"/>
      <c r="J147" s="475"/>
      <c r="K147" s="475"/>
      <c r="L147" s="475"/>
      <c r="M147" s="475"/>
      <c r="N147" s="82"/>
    </row>
    <row r="148" spans="3:14" ht="25.5" customHeight="1">
      <c r="C148" s="207"/>
      <c r="D148" s="722" t="str">
        <f>Translations!$B$301</f>
        <v>For each source stream, succinctly describe the approach to be used for analysing fuels and materials for the determination of emission factor, net calorific value and biomass content for each fuel or material batch (if applicable to the selected tier).</v>
      </c>
      <c r="E148" s="722"/>
      <c r="F148" s="722"/>
      <c r="G148" s="722"/>
      <c r="H148" s="722"/>
      <c r="I148" s="722"/>
      <c r="J148" s="722"/>
      <c r="K148" s="722"/>
      <c r="L148" s="722"/>
      <c r="M148" s="722"/>
      <c r="N148" s="210"/>
    </row>
    <row r="149" spans="4:14" ht="18.75" customHeight="1">
      <c r="D149" s="635" t="str">
        <f>Translations!$B$296</f>
        <v>Source stream (fuel type)</v>
      </c>
      <c r="E149" s="636"/>
      <c r="F149" s="141" t="str">
        <f>Translations!$B$297</f>
        <v>Parameter</v>
      </c>
      <c r="G149" s="635" t="str">
        <f>Translations!$B$298</f>
        <v>Description</v>
      </c>
      <c r="H149" s="729"/>
      <c r="I149" s="636"/>
      <c r="J149" s="635" t="str">
        <f>Translations!$B$302</f>
        <v>conform with Standard (EN, ISO...)</v>
      </c>
      <c r="K149" s="729"/>
      <c r="L149" s="636"/>
      <c r="M149" s="141" t="s">
        <v>787</v>
      </c>
      <c r="N149" s="76"/>
    </row>
    <row r="150" spans="4:13" ht="12.75">
      <c r="D150" s="706"/>
      <c r="E150" s="716"/>
      <c r="F150" s="15" t="s">
        <v>303</v>
      </c>
      <c r="G150" s="708"/>
      <c r="H150" s="709"/>
      <c r="I150" s="710"/>
      <c r="J150" s="708"/>
      <c r="K150" s="709"/>
      <c r="L150" s="710"/>
      <c r="M150" s="16" t="s">
        <v>303</v>
      </c>
    </row>
    <row r="151" spans="4:13" ht="12.75">
      <c r="D151" s="706"/>
      <c r="E151" s="707"/>
      <c r="F151" s="15" t="s">
        <v>303</v>
      </c>
      <c r="G151" s="708"/>
      <c r="H151" s="709"/>
      <c r="I151" s="710"/>
      <c r="J151" s="708"/>
      <c r="K151" s="709"/>
      <c r="L151" s="710"/>
      <c r="M151" s="16" t="s">
        <v>303</v>
      </c>
    </row>
    <row r="153" spans="2:14" ht="40.5" customHeight="1">
      <c r="B153" s="63"/>
      <c r="C153" s="205" t="s">
        <v>259</v>
      </c>
      <c r="D153" s="475" t="str">
        <f>Translations!$B$303</f>
        <v>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v>
      </c>
      <c r="E153" s="475"/>
      <c r="F153" s="475"/>
      <c r="G153" s="475"/>
      <c r="H153" s="475"/>
      <c r="I153" s="475"/>
      <c r="J153" s="475"/>
      <c r="K153" s="475"/>
      <c r="L153" s="475"/>
      <c r="M153" s="475"/>
      <c r="N153" s="82"/>
    </row>
    <row r="154" ht="7.5" customHeight="1"/>
    <row r="155" spans="4:13" ht="22.5" customHeight="1">
      <c r="D155" s="635" t="str">
        <f>Translations!$B$304</f>
        <v>Name of laboratory</v>
      </c>
      <c r="E155" s="636"/>
      <c r="F155" s="635" t="str">
        <f>Translations!$B$305</f>
        <v>Analytical procedures</v>
      </c>
      <c r="G155" s="636"/>
      <c r="H155" s="635" t="str">
        <f>Translations!$B$306</f>
        <v>Is laboratory EN ISO/IEC17025 accredited for this analysis?</v>
      </c>
      <c r="I155" s="636"/>
      <c r="J155" s="635" t="str">
        <f>Translations!$B$307</f>
        <v>If no, reference evidence to be submitted</v>
      </c>
      <c r="K155" s="729"/>
      <c r="L155" s="729"/>
      <c r="M155" s="636"/>
    </row>
    <row r="156" spans="4:13" ht="12.75">
      <c r="D156" s="704"/>
      <c r="E156" s="705"/>
      <c r="F156" s="713"/>
      <c r="G156" s="714"/>
      <c r="H156" s="711" t="s">
        <v>303</v>
      </c>
      <c r="I156" s="712"/>
      <c r="J156" s="704"/>
      <c r="K156" s="721"/>
      <c r="L156" s="721"/>
      <c r="M156" s="705"/>
    </row>
    <row r="157" spans="4:13" ht="12.75">
      <c r="D157" s="704"/>
      <c r="E157" s="705"/>
      <c r="F157" s="713"/>
      <c r="G157" s="714"/>
      <c r="H157" s="711" t="s">
        <v>303</v>
      </c>
      <c r="I157" s="712"/>
      <c r="J157" s="704"/>
      <c r="K157" s="721"/>
      <c r="L157" s="721"/>
      <c r="M157" s="705"/>
    </row>
    <row r="158" spans="4:13" ht="12.75">
      <c r="D158" s="704"/>
      <c r="E158" s="705"/>
      <c r="F158" s="713"/>
      <c r="G158" s="714"/>
      <c r="H158" s="711" t="s">
        <v>303</v>
      </c>
      <c r="I158" s="712"/>
      <c r="J158" s="704"/>
      <c r="K158" s="721"/>
      <c r="L158" s="721"/>
      <c r="M158" s="705"/>
    </row>
    <row r="159" spans="4:13" ht="12.75">
      <c r="D159" s="704"/>
      <c r="E159" s="705"/>
      <c r="F159" s="713"/>
      <c r="G159" s="714"/>
      <c r="H159" s="711" t="s">
        <v>303</v>
      </c>
      <c r="I159" s="712"/>
      <c r="J159" s="704"/>
      <c r="K159" s="721"/>
      <c r="L159" s="721"/>
      <c r="M159" s="705"/>
    </row>
    <row r="161" spans="3:14" ht="27" customHeight="1">
      <c r="C161" s="128" t="s">
        <v>567</v>
      </c>
      <c r="D161" s="692" t="str">
        <f>Translations!$B$982</f>
        <v>If applicable, please provide a description of the procedure used to determine the amount of biofuel consumed in line with the Commission's guidance pursuant to Article 53 MRR (see section 5.5 of MRR guidance document 2).</v>
      </c>
      <c r="E161" s="692"/>
      <c r="F161" s="692"/>
      <c r="G161" s="692"/>
      <c r="H161" s="692"/>
      <c r="I161" s="692"/>
      <c r="J161" s="692"/>
      <c r="K161" s="692"/>
      <c r="L161" s="692"/>
      <c r="M161" s="692"/>
      <c r="N161" s="199"/>
    </row>
    <row r="162" spans="3:14" ht="35.25" customHeight="1">
      <c r="C162" s="208"/>
      <c r="D162" s="637" t="str">
        <f>Translations!$B$983</f>
        <v>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v>
      </c>
      <c r="E162" s="637"/>
      <c r="F162" s="637"/>
      <c r="G162" s="637"/>
      <c r="H162" s="637"/>
      <c r="I162" s="637"/>
      <c r="J162" s="637"/>
      <c r="K162" s="637"/>
      <c r="L162" s="637"/>
      <c r="M162" s="637"/>
      <c r="N162" s="208"/>
    </row>
    <row r="163" spans="3:14" ht="22.5" customHeight="1">
      <c r="C163" s="208"/>
      <c r="D163" s="637" t="str">
        <f>Translations!$B$984</f>
        <v>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v>
      </c>
      <c r="E163" s="637"/>
      <c r="F163" s="637"/>
      <c r="G163" s="637"/>
      <c r="H163" s="637"/>
      <c r="I163" s="637"/>
      <c r="J163" s="637"/>
      <c r="K163" s="637"/>
      <c r="L163" s="637"/>
      <c r="M163" s="637"/>
      <c r="N163" s="208"/>
    </row>
    <row r="164" spans="3:14" ht="12.75" customHeight="1">
      <c r="C164" s="208"/>
      <c r="D164" s="637" t="str">
        <f>Translations!$B$985</f>
        <v>The guidance document is found at the following address:</v>
      </c>
      <c r="E164" s="637"/>
      <c r="F164" s="637"/>
      <c r="G164" s="637"/>
      <c r="H164" s="637"/>
      <c r="I164" s="637"/>
      <c r="J164" s="637"/>
      <c r="K164" s="637"/>
      <c r="L164" s="637"/>
      <c r="M164" s="637"/>
      <c r="N164" s="208"/>
    </row>
    <row r="165" spans="3:14" ht="22.5" customHeight="1">
      <c r="C165" s="208"/>
      <c r="D165" s="610" t="str">
        <f>Translations!$B$871</f>
        <v>https://ec.europa.eu/clima/sites/clima/files/ets/monitoring/docs/gd2_guidance_aircraft_en.pdf</v>
      </c>
      <c r="E165" s="734"/>
      <c r="F165" s="734"/>
      <c r="G165" s="734"/>
      <c r="H165" s="734"/>
      <c r="I165" s="734"/>
      <c r="J165" s="734"/>
      <c r="K165" s="734"/>
      <c r="L165" s="734"/>
      <c r="M165" s="734"/>
      <c r="N165" s="208"/>
    </row>
    <row r="166" spans="3:14" ht="12.75">
      <c r="C166" s="147"/>
      <c r="D166" s="680" t="str">
        <f>Translations!$B$194</f>
        <v>Title of procedure</v>
      </c>
      <c r="E166" s="680"/>
      <c r="F166" s="731"/>
      <c r="G166" s="732"/>
      <c r="H166" s="732"/>
      <c r="I166" s="732"/>
      <c r="J166" s="732"/>
      <c r="K166" s="732"/>
      <c r="L166" s="732"/>
      <c r="M166" s="733"/>
      <c r="N166" s="152"/>
    </row>
    <row r="167" spans="3:14" ht="12.75">
      <c r="C167" s="147"/>
      <c r="D167" s="680" t="str">
        <f>Translations!$B$195</f>
        <v>Reference for procedure</v>
      </c>
      <c r="E167" s="680"/>
      <c r="F167" s="673"/>
      <c r="G167" s="674"/>
      <c r="H167" s="674"/>
      <c r="I167" s="674"/>
      <c r="J167" s="674"/>
      <c r="K167" s="674"/>
      <c r="L167" s="674"/>
      <c r="M167" s="677"/>
      <c r="N167" s="152"/>
    </row>
    <row r="168" spans="2:14" ht="38.25" customHeight="1">
      <c r="B168" s="63"/>
      <c r="C168" s="147"/>
      <c r="D168" s="680" t="str">
        <f>Translations!$B$197</f>
        <v>Brief description of procedure</v>
      </c>
      <c r="E168" s="680"/>
      <c r="F168" s="673"/>
      <c r="G168" s="674"/>
      <c r="H168" s="674"/>
      <c r="I168" s="674"/>
      <c r="J168" s="674"/>
      <c r="K168" s="674"/>
      <c r="L168" s="674"/>
      <c r="M168" s="677"/>
      <c r="N168" s="152"/>
    </row>
    <row r="169" spans="2:14" ht="21.75" customHeight="1">
      <c r="B169" s="63"/>
      <c r="C169" s="147"/>
      <c r="D169" s="680" t="str">
        <f>Translations!$B$198</f>
        <v>Post or department responsible for data maintenance</v>
      </c>
      <c r="E169" s="680"/>
      <c r="F169" s="673"/>
      <c r="G169" s="674"/>
      <c r="H169" s="674"/>
      <c r="I169" s="674"/>
      <c r="J169" s="674"/>
      <c r="K169" s="674"/>
      <c r="L169" s="674"/>
      <c r="M169" s="677"/>
      <c r="N169" s="152"/>
    </row>
    <row r="170" spans="2:14" ht="12.75">
      <c r="B170" s="63"/>
      <c r="C170" s="147"/>
      <c r="D170" s="680" t="str">
        <f>Translations!$B$199</f>
        <v>Location where records are kept</v>
      </c>
      <c r="E170" s="680"/>
      <c r="F170" s="673"/>
      <c r="G170" s="674"/>
      <c r="H170" s="674"/>
      <c r="I170" s="674"/>
      <c r="J170" s="674"/>
      <c r="K170" s="674"/>
      <c r="L170" s="674"/>
      <c r="M170" s="677"/>
      <c r="N170" s="152"/>
    </row>
    <row r="171" spans="2:14" ht="25.5" customHeight="1">
      <c r="B171" s="63"/>
      <c r="C171" s="147"/>
      <c r="D171" s="680" t="str">
        <f>Translations!$B$233</f>
        <v>Name of system used (where applicable)</v>
      </c>
      <c r="E171" s="680"/>
      <c r="F171" s="673"/>
      <c r="G171" s="674"/>
      <c r="H171" s="674"/>
      <c r="I171" s="674"/>
      <c r="J171" s="674"/>
      <c r="K171" s="674"/>
      <c r="L171" s="674"/>
      <c r="M171" s="677"/>
      <c r="N171" s="152"/>
    </row>
    <row r="175" spans="2:15" ht="12.75" customHeight="1">
      <c r="B175" s="382"/>
      <c r="C175" s="387"/>
      <c r="D175" s="391"/>
      <c r="E175" s="391"/>
      <c r="F175" s="391"/>
      <c r="G175" s="391"/>
      <c r="H175" s="391"/>
      <c r="I175" s="391"/>
      <c r="J175" s="392"/>
      <c r="K175" s="392"/>
      <c r="L175" s="392"/>
      <c r="M175" s="392"/>
      <c r="N175" s="375"/>
      <c r="O175" s="104"/>
    </row>
    <row r="176" spans="2:15" ht="15.75" customHeight="1">
      <c r="B176" s="382"/>
      <c r="C176" s="401">
        <v>9</v>
      </c>
      <c r="D176" s="665" t="str">
        <f>Translations!$B$844</f>
        <v>Monitoring of CORSIA eligible fuels claims</v>
      </c>
      <c r="E176" s="666"/>
      <c r="F176" s="666"/>
      <c r="G176" s="666"/>
      <c r="H176" s="666"/>
      <c r="I176" s="666"/>
      <c r="J176" s="666"/>
      <c r="K176" s="666"/>
      <c r="L176" s="666"/>
      <c r="M176" s="666"/>
      <c r="N176" s="375"/>
      <c r="O176" s="104"/>
    </row>
    <row r="177" spans="2:14" ht="4.5" customHeight="1">
      <c r="B177" s="382"/>
      <c r="D177" s="537"/>
      <c r="E177" s="501"/>
      <c r="F177" s="501"/>
      <c r="G177" s="501"/>
      <c r="H177" s="501"/>
      <c r="I177" s="501"/>
      <c r="J177" s="501"/>
      <c r="K177" s="501"/>
      <c r="L177" s="501"/>
      <c r="M177" s="501"/>
      <c r="N177" s="375"/>
    </row>
    <row r="178" spans="2:14" ht="25.5" customHeight="1">
      <c r="B178" s="382"/>
      <c r="D178" s="607" t="str">
        <f>Translations!$B$986</f>
        <v>If you intend to claim the use of CORSIA eligible fuels (CORSIA sustainable aviation fuels or CORSIA lower carbon aviation fuels), please describe here the procedure you will use for appropriately identifying their quantity and associated claimed emission reductions.</v>
      </c>
      <c r="E178" s="608"/>
      <c r="F178" s="608"/>
      <c r="G178" s="608"/>
      <c r="H178" s="608"/>
      <c r="I178" s="608"/>
      <c r="J178" s="608"/>
      <c r="K178" s="608"/>
      <c r="L178" s="608"/>
      <c r="M178" s="608"/>
      <c r="N178" s="375"/>
    </row>
    <row r="179" spans="2:14" ht="12.75" customHeight="1">
      <c r="B179" s="382"/>
      <c r="D179" s="607" t="str">
        <f>Translations!$B$987</f>
        <v>Note that for claiming such fuel use, your monitoring method must ensure that the data outlined in Table A5-2 of the SARPs is available for reporting. </v>
      </c>
      <c r="E179" s="608"/>
      <c r="F179" s="608"/>
      <c r="G179" s="608"/>
      <c r="H179" s="608"/>
      <c r="I179" s="608"/>
      <c r="J179" s="608"/>
      <c r="K179" s="608"/>
      <c r="L179" s="608"/>
      <c r="M179" s="608"/>
      <c r="N179" s="375"/>
    </row>
    <row r="180" spans="2:14" ht="25.5" customHeight="1">
      <c r="B180" s="382"/>
      <c r="D180" s="607" t="str">
        <f>Translations!$B$988</f>
        <v>Furthermore the procedure must ensure that only fuels are used that meet the CORSIA Sustainability Criteria for CORSIA Eligible Fuels and are obtained from a producer certified under a CORSIA Approved Sustainability Certification Scheme.</v>
      </c>
      <c r="E180" s="608"/>
      <c r="F180" s="608"/>
      <c r="G180" s="608"/>
      <c r="H180" s="608"/>
      <c r="I180" s="608"/>
      <c r="J180" s="608"/>
      <c r="K180" s="608"/>
      <c r="L180" s="608"/>
      <c r="M180" s="608"/>
      <c r="N180" s="375"/>
    </row>
    <row r="181" spans="2:14" ht="12.75" customHeight="1">
      <c r="B181" s="382"/>
      <c r="D181" s="607" t="str">
        <f>Translations!$B$989</f>
        <v>For the period 2019-2020 this section can be left empty.</v>
      </c>
      <c r="E181" s="608"/>
      <c r="F181" s="608"/>
      <c r="G181" s="608"/>
      <c r="H181" s="608"/>
      <c r="I181" s="608"/>
      <c r="J181" s="608"/>
      <c r="K181" s="608"/>
      <c r="L181" s="608"/>
      <c r="M181" s="608"/>
      <c r="N181" s="375"/>
    </row>
    <row r="182" spans="2:14" ht="12.75" customHeight="1">
      <c r="B182" s="382"/>
      <c r="C182" s="49" t="s">
        <v>258</v>
      </c>
      <c r="D182" s="692" t="str">
        <f>Translations!$B$990</f>
        <v>If applicable, please provide a description of the procedure used to determine the amount of CORSIA Eligible Fuels claims.</v>
      </c>
      <c r="E182" s="692"/>
      <c r="F182" s="692"/>
      <c r="G182" s="692"/>
      <c r="H182" s="692"/>
      <c r="I182" s="692"/>
      <c r="J182" s="692"/>
      <c r="K182" s="692"/>
      <c r="L182" s="692"/>
      <c r="M182" s="692"/>
      <c r="N182" s="375"/>
    </row>
    <row r="183" spans="2:14" ht="12.75">
      <c r="B183" s="382"/>
      <c r="D183" s="680" t="str">
        <f>Translations!$B$194</f>
        <v>Title of procedure</v>
      </c>
      <c r="E183" s="680"/>
      <c r="F183" s="731"/>
      <c r="G183" s="732"/>
      <c r="H183" s="732"/>
      <c r="I183" s="732"/>
      <c r="J183" s="732"/>
      <c r="K183" s="732"/>
      <c r="L183" s="732"/>
      <c r="M183" s="733"/>
      <c r="N183" s="375"/>
    </row>
    <row r="184" spans="2:14" ht="12.75">
      <c r="B184" s="382"/>
      <c r="D184" s="680" t="str">
        <f>Translations!$B$195</f>
        <v>Reference for procedure</v>
      </c>
      <c r="E184" s="680"/>
      <c r="F184" s="673"/>
      <c r="G184" s="674"/>
      <c r="H184" s="674"/>
      <c r="I184" s="674"/>
      <c r="J184" s="674"/>
      <c r="K184" s="674"/>
      <c r="L184" s="674"/>
      <c r="M184" s="677"/>
      <c r="N184" s="375"/>
    </row>
    <row r="185" spans="2:14" ht="51" customHeight="1">
      <c r="B185" s="382"/>
      <c r="D185" s="680" t="str">
        <f>Translations!$B$197</f>
        <v>Brief description of procedure</v>
      </c>
      <c r="E185" s="680"/>
      <c r="F185" s="673"/>
      <c r="G185" s="674"/>
      <c r="H185" s="674"/>
      <c r="I185" s="674"/>
      <c r="J185" s="674"/>
      <c r="K185" s="674"/>
      <c r="L185" s="674"/>
      <c r="M185" s="677"/>
      <c r="N185" s="375"/>
    </row>
    <row r="186" spans="2:14" ht="25.5" customHeight="1">
      <c r="B186" s="382"/>
      <c r="D186" s="680" t="str">
        <f>Translations!$B$198</f>
        <v>Post or department responsible for data maintenance</v>
      </c>
      <c r="E186" s="680"/>
      <c r="F186" s="673"/>
      <c r="G186" s="674"/>
      <c r="H186" s="674"/>
      <c r="I186" s="674"/>
      <c r="J186" s="674"/>
      <c r="K186" s="674"/>
      <c r="L186" s="674"/>
      <c r="M186" s="677"/>
      <c r="N186" s="375"/>
    </row>
    <row r="187" spans="2:14" ht="12.75" customHeight="1">
      <c r="B187" s="382"/>
      <c r="D187" s="680" t="str">
        <f>Translations!$B$199</f>
        <v>Location where records are kept</v>
      </c>
      <c r="E187" s="680"/>
      <c r="F187" s="673"/>
      <c r="G187" s="674"/>
      <c r="H187" s="674"/>
      <c r="I187" s="674"/>
      <c r="J187" s="674"/>
      <c r="K187" s="674"/>
      <c r="L187" s="674"/>
      <c r="M187" s="677"/>
      <c r="N187" s="375"/>
    </row>
    <row r="188" spans="2:14" ht="25.5" customHeight="1">
      <c r="B188" s="382"/>
      <c r="D188" s="680" t="str">
        <f>Translations!$B$233</f>
        <v>Name of system used (where applicable)</v>
      </c>
      <c r="E188" s="680"/>
      <c r="F188" s="673"/>
      <c r="G188" s="674"/>
      <c r="H188" s="674"/>
      <c r="I188" s="674"/>
      <c r="J188" s="674"/>
      <c r="K188" s="674"/>
      <c r="L188" s="674"/>
      <c r="M188" s="677"/>
      <c r="N188" s="375"/>
    </row>
    <row r="189" spans="2:14" ht="12.75">
      <c r="B189" s="382"/>
      <c r="C189" s="382"/>
      <c r="D189" s="382"/>
      <c r="E189" s="382"/>
      <c r="F189" s="382"/>
      <c r="G189" s="382"/>
      <c r="H189" s="382"/>
      <c r="I189" s="382"/>
      <c r="J189" s="382"/>
      <c r="K189" s="382"/>
      <c r="L189" s="382"/>
      <c r="M189" s="382"/>
      <c r="N189" s="375"/>
    </row>
    <row r="191" spans="4:9" ht="12.75">
      <c r="D191" s="579" t="str">
        <f>Translations!$B$991</f>
        <v>&lt;&lt;&lt; Click here to proceed to section 11 "Data gaps" &gt;&gt;&gt;</v>
      </c>
      <c r="E191" s="579"/>
      <c r="F191" s="579"/>
      <c r="G191" s="579"/>
      <c r="H191" s="579"/>
      <c r="I191" s="579"/>
    </row>
    <row r="192" ht="12.75">
      <c r="D192" s="130"/>
    </row>
  </sheetData>
  <sheetProtection sheet="1" objects="1" scenarios="1" formatCells="0" formatColumns="0" formatRows="0" insertColumns="0" insertRows="0"/>
  <mergeCells count="374">
    <mergeCell ref="D188:E188"/>
    <mergeCell ref="F188:M188"/>
    <mergeCell ref="D184:E184"/>
    <mergeCell ref="F184:M184"/>
    <mergeCell ref="D186:E186"/>
    <mergeCell ref="F186:M186"/>
    <mergeCell ref="D187:E187"/>
    <mergeCell ref="F187:M187"/>
    <mergeCell ref="D176:M176"/>
    <mergeCell ref="D178:M178"/>
    <mergeCell ref="D179:M179"/>
    <mergeCell ref="D180:M180"/>
    <mergeCell ref="D185:E185"/>
    <mergeCell ref="F185:M185"/>
    <mergeCell ref="D182:M182"/>
    <mergeCell ref="D177:M177"/>
    <mergeCell ref="D183:E183"/>
    <mergeCell ref="F183:M183"/>
    <mergeCell ref="D171:E171"/>
    <mergeCell ref="F171:M171"/>
    <mergeCell ref="D168:E168"/>
    <mergeCell ref="F168:M168"/>
    <mergeCell ref="D169:E169"/>
    <mergeCell ref="F169:M169"/>
    <mergeCell ref="D170:E170"/>
    <mergeCell ref="F170:M170"/>
    <mergeCell ref="D162:M162"/>
    <mergeCell ref="D166:E166"/>
    <mergeCell ref="F166:M166"/>
    <mergeCell ref="D167:E167"/>
    <mergeCell ref="F167:M167"/>
    <mergeCell ref="D165:M165"/>
    <mergeCell ref="D163:M163"/>
    <mergeCell ref="D164:M164"/>
    <mergeCell ref="J69:M69"/>
    <mergeCell ref="D68:E68"/>
    <mergeCell ref="D161:M161"/>
    <mergeCell ref="D98:E98"/>
    <mergeCell ref="F74:G74"/>
    <mergeCell ref="D96:M96"/>
    <mergeCell ref="D80:E80"/>
    <mergeCell ref="F80:G80"/>
    <mergeCell ref="H80:I80"/>
    <mergeCell ref="J81:M81"/>
    <mergeCell ref="D49:E49"/>
    <mergeCell ref="J68:M68"/>
    <mergeCell ref="D57:E57"/>
    <mergeCell ref="H67:I67"/>
    <mergeCell ref="D67:E67"/>
    <mergeCell ref="D56:E56"/>
    <mergeCell ref="J156:M156"/>
    <mergeCell ref="J155:M155"/>
    <mergeCell ref="J145:L145"/>
    <mergeCell ref="D147:M147"/>
    <mergeCell ref="J149:L149"/>
    <mergeCell ref="G149:I149"/>
    <mergeCell ref="D149:E149"/>
    <mergeCell ref="F155:G155"/>
    <mergeCell ref="D155:E155"/>
    <mergeCell ref="J150:L150"/>
    <mergeCell ref="G143:I143"/>
    <mergeCell ref="J143:L143"/>
    <mergeCell ref="F135:M135"/>
    <mergeCell ref="D141:M141"/>
    <mergeCell ref="D121:E121"/>
    <mergeCell ref="D118:E118"/>
    <mergeCell ref="D120:E120"/>
    <mergeCell ref="D137:E137"/>
    <mergeCell ref="F121:G121"/>
    <mergeCell ref="D116:M116"/>
    <mergeCell ref="D114:M114"/>
    <mergeCell ref="D102:E102"/>
    <mergeCell ref="K108:M108"/>
    <mergeCell ref="F111:J111"/>
    <mergeCell ref="D111:E111"/>
    <mergeCell ref="K106:M106"/>
    <mergeCell ref="F109:J109"/>
    <mergeCell ref="F97:M97"/>
    <mergeCell ref="D112:M112"/>
    <mergeCell ref="D99:E99"/>
    <mergeCell ref="J80:M80"/>
    <mergeCell ref="D81:E81"/>
    <mergeCell ref="F81:G81"/>
    <mergeCell ref="H81:I81"/>
    <mergeCell ref="F100:M100"/>
    <mergeCell ref="F101:M101"/>
    <mergeCell ref="K111:M111"/>
    <mergeCell ref="K19:M19"/>
    <mergeCell ref="F106:J106"/>
    <mergeCell ref="D73:E73"/>
    <mergeCell ref="D74:E74"/>
    <mergeCell ref="K24:M24"/>
    <mergeCell ref="F51:M51"/>
    <mergeCell ref="K23:M23"/>
    <mergeCell ref="J72:M72"/>
    <mergeCell ref="F60:M60"/>
    <mergeCell ref="F73:G73"/>
    <mergeCell ref="H17:J17"/>
    <mergeCell ref="H18:J18"/>
    <mergeCell ref="H19:J19"/>
    <mergeCell ref="F50:M50"/>
    <mergeCell ref="K18:M18"/>
    <mergeCell ref="D53:I53"/>
    <mergeCell ref="D51:E51"/>
    <mergeCell ref="F52:M52"/>
    <mergeCell ref="D39:M39"/>
    <mergeCell ref="F47:M47"/>
    <mergeCell ref="C3:N3"/>
    <mergeCell ref="H14:J14"/>
    <mergeCell ref="H15:J15"/>
    <mergeCell ref="K22:M22"/>
    <mergeCell ref="K14:M14"/>
    <mergeCell ref="K16:M16"/>
    <mergeCell ref="K20:M20"/>
    <mergeCell ref="F22:G22"/>
    <mergeCell ref="F20:G20"/>
    <mergeCell ref="K17:M17"/>
    <mergeCell ref="D55:M55"/>
    <mergeCell ref="D50:E50"/>
    <mergeCell ref="F29:G29"/>
    <mergeCell ref="H29:J29"/>
    <mergeCell ref="K29:M29"/>
    <mergeCell ref="D30:E30"/>
    <mergeCell ref="F48:M48"/>
    <mergeCell ref="F49:M49"/>
    <mergeCell ref="D46:M46"/>
    <mergeCell ref="D45:M45"/>
    <mergeCell ref="F24:G24"/>
    <mergeCell ref="D47:E47"/>
    <mergeCell ref="D48:E48"/>
    <mergeCell ref="D43:M43"/>
    <mergeCell ref="D41:M41"/>
    <mergeCell ref="F72:G72"/>
    <mergeCell ref="D27:E27"/>
    <mergeCell ref="F27:G27"/>
    <mergeCell ref="H27:J27"/>
    <mergeCell ref="D52:E52"/>
    <mergeCell ref="J159:M159"/>
    <mergeCell ref="J158:M158"/>
    <mergeCell ref="D148:M148"/>
    <mergeCell ref="D134:E134"/>
    <mergeCell ref="F159:G159"/>
    <mergeCell ref="H159:I159"/>
    <mergeCell ref="D138:E138"/>
    <mergeCell ref="D139:E139"/>
    <mergeCell ref="F139:M139"/>
    <mergeCell ref="J157:M157"/>
    <mergeCell ref="D110:E110"/>
    <mergeCell ref="D76:E76"/>
    <mergeCell ref="D95:M95"/>
    <mergeCell ref="K107:M107"/>
    <mergeCell ref="K110:M110"/>
    <mergeCell ref="D91:M91"/>
    <mergeCell ref="D108:E108"/>
    <mergeCell ref="J77:M77"/>
    <mergeCell ref="F107:J107"/>
    <mergeCell ref="D92:M92"/>
    <mergeCell ref="D61:E61"/>
    <mergeCell ref="D63:M63"/>
    <mergeCell ref="J67:M67"/>
    <mergeCell ref="H73:I73"/>
    <mergeCell ref="J75:M75"/>
    <mergeCell ref="D64:M64"/>
    <mergeCell ref="F61:M61"/>
    <mergeCell ref="F67:G67"/>
    <mergeCell ref="J70:M70"/>
    <mergeCell ref="J71:M71"/>
    <mergeCell ref="J144:L144"/>
    <mergeCell ref="H156:I156"/>
    <mergeCell ref="D69:E69"/>
    <mergeCell ref="H69:I69"/>
    <mergeCell ref="G151:I151"/>
    <mergeCell ref="H72:I72"/>
    <mergeCell ref="H155:I155"/>
    <mergeCell ref="D101:E101"/>
    <mergeCell ref="D71:E71"/>
    <mergeCell ref="F77:G77"/>
    <mergeCell ref="D151:E151"/>
    <mergeCell ref="D156:E156"/>
    <mergeCell ref="G150:I150"/>
    <mergeCell ref="D144:E144"/>
    <mergeCell ref="G145:I145"/>
    <mergeCell ref="D158:E158"/>
    <mergeCell ref="F157:G157"/>
    <mergeCell ref="H158:I158"/>
    <mergeCell ref="D153:M153"/>
    <mergeCell ref="J151:L151"/>
    <mergeCell ref="F138:M138"/>
    <mergeCell ref="F158:G158"/>
    <mergeCell ref="F156:G156"/>
    <mergeCell ref="D143:E143"/>
    <mergeCell ref="D142:M142"/>
    <mergeCell ref="H157:I157"/>
    <mergeCell ref="D150:E150"/>
    <mergeCell ref="D191:I191"/>
    <mergeCell ref="D159:E159"/>
    <mergeCell ref="D136:E136"/>
    <mergeCell ref="F136:M136"/>
    <mergeCell ref="D157:E157"/>
    <mergeCell ref="F120:G120"/>
    <mergeCell ref="D145:E145"/>
    <mergeCell ref="G144:I144"/>
    <mergeCell ref="F134:M134"/>
    <mergeCell ref="D132:M132"/>
    <mergeCell ref="D133:M133"/>
    <mergeCell ref="D129:E129"/>
    <mergeCell ref="F129:G129"/>
    <mergeCell ref="D135:E135"/>
    <mergeCell ref="F137:M137"/>
    <mergeCell ref="D6:M6"/>
    <mergeCell ref="D17:E17"/>
    <mergeCell ref="F17:G17"/>
    <mergeCell ref="D16:E16"/>
    <mergeCell ref="D8:M8"/>
    <mergeCell ref="D58:E58"/>
    <mergeCell ref="D104:M104"/>
    <mergeCell ref="D60:E60"/>
    <mergeCell ref="D59:E59"/>
    <mergeCell ref="F56:M56"/>
    <mergeCell ref="F57:M57"/>
    <mergeCell ref="H71:I71"/>
    <mergeCell ref="F58:M58"/>
    <mergeCell ref="F59:M59"/>
    <mergeCell ref="F70:G70"/>
    <mergeCell ref="F21:G21"/>
    <mergeCell ref="H70:I70"/>
    <mergeCell ref="K21:M21"/>
    <mergeCell ref="D37:M37"/>
    <mergeCell ref="D38:M38"/>
    <mergeCell ref="K27:M27"/>
    <mergeCell ref="F28:G28"/>
    <mergeCell ref="H28:J28"/>
    <mergeCell ref="K28:M28"/>
    <mergeCell ref="D29:E29"/>
    <mergeCell ref="C4:J4"/>
    <mergeCell ref="J73:M73"/>
    <mergeCell ref="J74:M74"/>
    <mergeCell ref="H20:J20"/>
    <mergeCell ref="F18:G18"/>
    <mergeCell ref="D19:E19"/>
    <mergeCell ref="F19:G19"/>
    <mergeCell ref="F14:G14"/>
    <mergeCell ref="E10:M10"/>
    <mergeCell ref="H16:J16"/>
    <mergeCell ref="D9:M9"/>
    <mergeCell ref="D14:E14"/>
    <mergeCell ref="H22:J22"/>
    <mergeCell ref="H24:J24"/>
    <mergeCell ref="H23:J23"/>
    <mergeCell ref="E11:M11"/>
    <mergeCell ref="D15:E15"/>
    <mergeCell ref="D24:E24"/>
    <mergeCell ref="D21:E21"/>
    <mergeCell ref="F23:G23"/>
    <mergeCell ref="D20:E20"/>
    <mergeCell ref="F16:G16"/>
    <mergeCell ref="D22:E22"/>
    <mergeCell ref="F127:G127"/>
    <mergeCell ref="D54:M54"/>
    <mergeCell ref="D23:E23"/>
    <mergeCell ref="F98:M98"/>
    <mergeCell ref="D97:E97"/>
    <mergeCell ref="D105:M105"/>
    <mergeCell ref="D28:E28"/>
    <mergeCell ref="D126:E126"/>
    <mergeCell ref="F126:G126"/>
    <mergeCell ref="D127:E127"/>
    <mergeCell ref="F118:G118"/>
    <mergeCell ref="F119:G119"/>
    <mergeCell ref="D119:E119"/>
    <mergeCell ref="D13:M13"/>
    <mergeCell ref="D25:M25"/>
    <mergeCell ref="D26:E26"/>
    <mergeCell ref="F26:G26"/>
    <mergeCell ref="H26:J26"/>
    <mergeCell ref="K26:M26"/>
    <mergeCell ref="K15:M15"/>
    <mergeCell ref="H21:J21"/>
    <mergeCell ref="F15:G15"/>
    <mergeCell ref="D18:E18"/>
    <mergeCell ref="F30:G30"/>
    <mergeCell ref="H30:J30"/>
    <mergeCell ref="K30:M30"/>
    <mergeCell ref="D31:E31"/>
    <mergeCell ref="F31:G31"/>
    <mergeCell ref="H31:J31"/>
    <mergeCell ref="K31:M31"/>
    <mergeCell ref="D32:E32"/>
    <mergeCell ref="F32:G32"/>
    <mergeCell ref="H32:J32"/>
    <mergeCell ref="K32:M32"/>
    <mergeCell ref="D33:E33"/>
    <mergeCell ref="F33:G33"/>
    <mergeCell ref="H33:J33"/>
    <mergeCell ref="K33:M33"/>
    <mergeCell ref="D34:E34"/>
    <mergeCell ref="F34:G34"/>
    <mergeCell ref="H34:J34"/>
    <mergeCell ref="K34:M34"/>
    <mergeCell ref="D35:E35"/>
    <mergeCell ref="F35:G35"/>
    <mergeCell ref="H35:J35"/>
    <mergeCell ref="K35:M35"/>
    <mergeCell ref="D36:E36"/>
    <mergeCell ref="F36:G36"/>
    <mergeCell ref="H36:J36"/>
    <mergeCell ref="K36:M36"/>
    <mergeCell ref="D66:M66"/>
    <mergeCell ref="D79:M79"/>
    <mergeCell ref="J76:M76"/>
    <mergeCell ref="H68:I68"/>
    <mergeCell ref="F68:G68"/>
    <mergeCell ref="F69:G69"/>
    <mergeCell ref="D72:E72"/>
    <mergeCell ref="D70:E70"/>
    <mergeCell ref="D75:E75"/>
    <mergeCell ref="F71:G71"/>
    <mergeCell ref="H74:I74"/>
    <mergeCell ref="H75:I75"/>
    <mergeCell ref="H76:I76"/>
    <mergeCell ref="F75:G75"/>
    <mergeCell ref="D82:E82"/>
    <mergeCell ref="F82:G82"/>
    <mergeCell ref="H82:I82"/>
    <mergeCell ref="J82:M82"/>
    <mergeCell ref="H77:I77"/>
    <mergeCell ref="D77:E77"/>
    <mergeCell ref="F76:G76"/>
    <mergeCell ref="D83:E83"/>
    <mergeCell ref="F83:G83"/>
    <mergeCell ref="H83:I83"/>
    <mergeCell ref="J83:M83"/>
    <mergeCell ref="D84:E84"/>
    <mergeCell ref="F84:G84"/>
    <mergeCell ref="H84:I84"/>
    <mergeCell ref="J84:M84"/>
    <mergeCell ref="D85:E85"/>
    <mergeCell ref="F85:G85"/>
    <mergeCell ref="H85:I85"/>
    <mergeCell ref="J85:M85"/>
    <mergeCell ref="D86:E86"/>
    <mergeCell ref="F86:G86"/>
    <mergeCell ref="H86:I86"/>
    <mergeCell ref="J86:M86"/>
    <mergeCell ref="D181:M181"/>
    <mergeCell ref="D89:E89"/>
    <mergeCell ref="F89:G89"/>
    <mergeCell ref="H89:I89"/>
    <mergeCell ref="J89:M89"/>
    <mergeCell ref="D90:E90"/>
    <mergeCell ref="F128:G128"/>
    <mergeCell ref="F110:J110"/>
    <mergeCell ref="D109:E109"/>
    <mergeCell ref="D124:M124"/>
    <mergeCell ref="K109:M109"/>
    <mergeCell ref="F90:G90"/>
    <mergeCell ref="H90:I90"/>
    <mergeCell ref="J90:M90"/>
    <mergeCell ref="D87:E87"/>
    <mergeCell ref="F87:G87"/>
    <mergeCell ref="H87:I87"/>
    <mergeCell ref="J87:M87"/>
    <mergeCell ref="D93:M93"/>
    <mergeCell ref="F108:J108"/>
    <mergeCell ref="D128:E128"/>
    <mergeCell ref="F102:M102"/>
    <mergeCell ref="D88:E88"/>
    <mergeCell ref="F88:G88"/>
    <mergeCell ref="H88:I88"/>
    <mergeCell ref="J88:M88"/>
    <mergeCell ref="D107:E107"/>
    <mergeCell ref="F99:M99"/>
    <mergeCell ref="D100:E100"/>
    <mergeCell ref="D106:E106"/>
  </mergeCells>
  <conditionalFormatting sqref="J156:J159">
    <cfRule type="expression" priority="40" dxfId="20" stopIfTrue="1">
      <formula>($H156=INDEX(YesNo,2))</formula>
    </cfRule>
  </conditionalFormatting>
  <conditionalFormatting sqref="J68">
    <cfRule type="expression" priority="39" dxfId="20" stopIfTrue="1">
      <formula>$O68=TRUE</formula>
    </cfRule>
  </conditionalFormatting>
  <conditionalFormatting sqref="C4:J4">
    <cfRule type="expression" priority="34" dxfId="31" stopIfTrue="1">
      <formula>(CNTR_UseSmallEmTool=1)</formula>
    </cfRule>
  </conditionalFormatting>
  <conditionalFormatting sqref="F15:M24 D43 F47:M52 F56:M61 F68:M68 F97:M102 D107:M111 F69:I77">
    <cfRule type="expression" priority="33" dxfId="0" stopIfTrue="1">
      <formula>(CNTR_UseSmallEmTool=1)</formula>
    </cfRule>
  </conditionalFormatting>
  <conditionalFormatting sqref="F47:F52">
    <cfRule type="expression" priority="66" dxfId="8" stopIfTrue="1">
      <formula>(Calculation!#REF!=2)</formula>
    </cfRule>
  </conditionalFormatting>
  <conditionalFormatting sqref="J69:J77">
    <cfRule type="expression" priority="32" dxfId="20" stopIfTrue="1">
      <formula>$O69=TRUE</formula>
    </cfRule>
  </conditionalFormatting>
  <conditionalFormatting sqref="J69:M77">
    <cfRule type="expression" priority="31" dxfId="0" stopIfTrue="1">
      <formula>(CNTR_UseSmallEmTool=1)</formula>
    </cfRule>
  </conditionalFormatting>
  <conditionalFormatting sqref="B175:N180 B182:N189">
    <cfRule type="expression" priority="18" dxfId="0" stopIfTrue="1">
      <formula>CONTR_CORSIAapplied=FALSE</formula>
    </cfRule>
  </conditionalFormatting>
  <conditionalFormatting sqref="B123:N130">
    <cfRule type="expression" priority="13" dxfId="0" stopIfTrue="1">
      <formula>CONTR_CORSIAapplied=FALSE</formula>
    </cfRule>
  </conditionalFormatting>
  <conditionalFormatting sqref="D118:H121">
    <cfRule type="expression" priority="12" dxfId="10" stopIfTrue="1">
      <formula>CONTR_onlyCORSIA</formula>
    </cfRule>
  </conditionalFormatting>
  <conditionalFormatting sqref="F27:M36">
    <cfRule type="expression" priority="11" dxfId="0" stopIfTrue="1">
      <formula>(CNTR_UseSmallEmTool=1)</formula>
    </cfRule>
  </conditionalFormatting>
  <conditionalFormatting sqref="J81">
    <cfRule type="expression" priority="10" dxfId="20" stopIfTrue="1">
      <formula>$O81=TRUE</formula>
    </cfRule>
  </conditionalFormatting>
  <conditionalFormatting sqref="F81:M81 F82:I90">
    <cfRule type="expression" priority="9" dxfId="0" stopIfTrue="1">
      <formula>(CNTR_UseSmallEmTool=1)</formula>
    </cfRule>
  </conditionalFormatting>
  <conditionalFormatting sqref="J82:J90">
    <cfRule type="expression" priority="8" dxfId="20" stopIfTrue="1">
      <formula>$O82=TRUE</formula>
    </cfRule>
  </conditionalFormatting>
  <conditionalFormatting sqref="J82:M90">
    <cfRule type="expression" priority="7" dxfId="0" stopIfTrue="1">
      <formula>(CNTR_UseSmallEmTool=1)</formula>
    </cfRule>
  </conditionalFormatting>
  <conditionalFormatting sqref="B181:N181">
    <cfRule type="expression" priority="6" dxfId="0" stopIfTrue="1">
      <formula>CONTR_CORSIAapplied=FALSE</formula>
    </cfRule>
  </conditionalFormatting>
  <dataValidations count="7">
    <dataValidation type="list" allowBlank="1" showInputMessage="1" showErrorMessage="1" sqref="H127:H129 H156:I159 H119:H121">
      <formula1>YesNo</formula1>
    </dataValidation>
    <dataValidation type="list" allowBlank="1" showInputMessage="1" showErrorMessage="1" sqref="F144:F145 F150:F151">
      <formula1>parameters</formula1>
    </dataValidation>
    <dataValidation type="list" sqref="M144:M145 M150:M151">
      <formula1>Frequency</formula1>
    </dataValidation>
    <dataValidation type="list" allowBlank="1" showInputMessage="1" showErrorMessage="1" sqref="F68:I77 F81:I90">
      <formula1>DensMethod</formula1>
    </dataValidation>
    <dataValidation type="list" allowBlank="1" showInputMessage="1" showErrorMessage="1" sqref="F15:G24 F27:G36">
      <formula1>MeasMethod</formula1>
    </dataValidation>
    <dataValidation type="list" allowBlank="1" showInputMessage="1" showErrorMessage="1" sqref="H15:J24 H27:J36">
      <formula1>UpliftDataSource</formula1>
    </dataValidation>
    <dataValidation type="list" allowBlank="1" showInputMessage="1" showErrorMessage="1" sqref="K15:M24 K27:M36">
      <formula1>TankDataSource</formula1>
    </dataValidation>
  </dataValidations>
  <hyperlinks>
    <hyperlink ref="D191:I191" location="JUMP_11_DataGaps" display="&lt;&lt;&lt; Click here to proceed to section 11 &quot;Data gaps&quot; &gt;&gt;&gt;"/>
    <hyperlink ref="C4:H4" location="'Simplified calculation'!A1" display="[go to Section 10 if eligible for simplified calculation]"/>
    <hyperlink ref="C4:J4" location="JUMP_10_EUETS_SET" display="&lt;&lt;&lt; Go to Section 10 if eligible for simplified calculation &gt;&gt;&gt;"/>
    <hyperlink ref="D165" r:id="rId1" display="https://ec.europa.eu/clima/sites/clima/files/ets/monitoring/docs/gd2_guidance_aircraft_en.pdf"/>
  </hyperlinks>
  <printOptions/>
  <pageMargins left="0.7874015748031497" right="0.7874015748031497" top="0.7874015748031497" bottom="0.7874015748031497" header="0.3937007874015748" footer="0.3937007874015748"/>
  <pageSetup fitToHeight="5" fitToWidth="1" horizontalDpi="600" verticalDpi="600" orientation="portrait" paperSize="9" scale="61" r:id="rId3"/>
  <headerFooter alignWithMargins="0">
    <oddHeader>&amp;L&amp;F, &amp;A&amp;R&amp;D, &amp;T</oddHeader>
    <oddFooter>&amp;C&amp;P / &amp;N</oddFooter>
  </headerFooter>
  <rowBreaks count="2" manualBreakCount="2">
    <brk id="93" min="1" max="13" man="1"/>
    <brk id="113" min="1" max="13" man="1"/>
  </rowBreaks>
  <ignoredErrors>
    <ignoredError sqref="E15 E68"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1"/>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421875" style="92" hidden="1" customWidth="1"/>
    <col min="2" max="2" width="3.421875" style="17" customWidth="1"/>
    <col min="3" max="3" width="4.28125" style="17" customWidth="1"/>
    <col min="4" max="8" width="11.421875" style="17" customWidth="1"/>
    <col min="9" max="9" width="10.7109375" style="17" customWidth="1"/>
    <col min="10" max="12" width="11.421875" style="17" customWidth="1"/>
    <col min="13" max="13" width="12.00390625" style="17" customWidth="1"/>
    <col min="14" max="14" width="4.28125" style="267" customWidth="1"/>
    <col min="15" max="15" width="4.7109375" style="74" customWidth="1"/>
    <col min="16" max="16384" width="9.140625" style="17" customWidth="1"/>
  </cols>
  <sheetData>
    <row r="1" s="92" customFormat="1" ht="12.75" hidden="1">
      <c r="A1" s="201" t="s">
        <v>1011</v>
      </c>
    </row>
    <row r="2" spans="14:15" ht="12.75">
      <c r="N2" s="17"/>
      <c r="O2" s="17"/>
    </row>
    <row r="3" spans="4:15" ht="26.25" customHeight="1">
      <c r="D3" s="735" t="str">
        <f>Translations!$B$308</f>
        <v>SIMPLIFIED CALCULATION OF CO2 EMISSIONS</v>
      </c>
      <c r="E3" s="501"/>
      <c r="F3" s="501"/>
      <c r="G3" s="501"/>
      <c r="H3" s="501"/>
      <c r="I3" s="501"/>
      <c r="J3" s="501"/>
      <c r="K3" s="501"/>
      <c r="L3" s="501"/>
      <c r="M3" s="501"/>
      <c r="O3" s="174"/>
    </row>
    <row r="5" spans="3:13" ht="15">
      <c r="C5" s="118">
        <v>10</v>
      </c>
      <c r="D5" s="118" t="str">
        <f>Translations!$B$845</f>
        <v>Simplified calculation under the EU ETS</v>
      </c>
      <c r="E5" s="118"/>
      <c r="F5" s="118"/>
      <c r="G5" s="118"/>
      <c r="H5" s="118"/>
      <c r="I5" s="118"/>
      <c r="J5" s="118"/>
      <c r="K5" s="118"/>
      <c r="L5" s="118"/>
      <c r="M5" s="118"/>
    </row>
    <row r="7" spans="1:13" ht="25.5" customHeight="1">
      <c r="A7" s="408"/>
      <c r="B7" s="63"/>
      <c r="D7" s="624" t="str">
        <f>Translations!$B$992</f>
        <v>You have to fill this section if you choose to apply the simplified procedure for the calculation of activity data described in Article 54 of the MRR. You are eligible for this approach,</v>
      </c>
      <c r="E7" s="501"/>
      <c r="F7" s="501"/>
      <c r="G7" s="501"/>
      <c r="H7" s="501"/>
      <c r="I7" s="501"/>
      <c r="J7" s="501"/>
      <c r="K7" s="501"/>
      <c r="L7" s="501"/>
      <c r="M7" s="501"/>
    </row>
    <row r="8" spans="1:13" ht="12.75" customHeight="1">
      <c r="A8" s="408"/>
      <c r="B8" s="63"/>
      <c r="D8" s="402" t="s">
        <v>1062</v>
      </c>
      <c r="E8" s="624" t="str">
        <f>Translations!$B$993</f>
        <v>if you operate fewer than 243 flights per period of three consecutive four-month periods; or </v>
      </c>
      <c r="F8" s="501"/>
      <c r="G8" s="501"/>
      <c r="H8" s="501"/>
      <c r="I8" s="501"/>
      <c r="J8" s="501"/>
      <c r="K8" s="501"/>
      <c r="L8" s="501"/>
      <c r="M8" s="501"/>
    </row>
    <row r="9" spans="1:13" ht="12.75" customHeight="1">
      <c r="A9" s="408"/>
      <c r="B9" s="63"/>
      <c r="D9" s="402" t="s">
        <v>1062</v>
      </c>
      <c r="E9" s="624" t="str">
        <f>Translations!$B$994</f>
        <v>if you operate flights with total annual emissions lower than 25,000 tonnes per year (full scope); or</v>
      </c>
      <c r="F9" s="501"/>
      <c r="G9" s="501"/>
      <c r="H9" s="501"/>
      <c r="I9" s="501"/>
      <c r="J9" s="501"/>
      <c r="K9" s="501"/>
      <c r="L9" s="501"/>
      <c r="M9" s="501"/>
    </row>
    <row r="10" spans="1:13" ht="12.75" customHeight="1">
      <c r="A10" s="408"/>
      <c r="B10" s="63"/>
      <c r="D10" s="624" t="str">
        <f>Translations!$B$995</f>
        <v>You may make use of the exemption provided by Article 28a(6) of the Directive,</v>
      </c>
      <c r="E10" s="501"/>
      <c r="F10" s="501"/>
      <c r="G10" s="501"/>
      <c r="H10" s="501"/>
      <c r="I10" s="501"/>
      <c r="J10" s="501"/>
      <c r="K10" s="501"/>
      <c r="L10" s="501"/>
      <c r="M10" s="501"/>
    </row>
    <row r="11" spans="1:13" ht="12.75" customHeight="1">
      <c r="A11" s="408"/>
      <c r="B11" s="63"/>
      <c r="D11" s="402" t="s">
        <v>1062</v>
      </c>
      <c r="E11" s="624" t="str">
        <f>Translations!$B$996</f>
        <v>if you operate flights with total annual emissions lower than 25,000 tonnes per year (full scope), or </v>
      </c>
      <c r="F11" s="501"/>
      <c r="G11" s="501"/>
      <c r="H11" s="501"/>
      <c r="I11" s="501"/>
      <c r="J11" s="501"/>
      <c r="K11" s="501"/>
      <c r="L11" s="501"/>
      <c r="M11" s="501"/>
    </row>
    <row r="12" spans="1:13" ht="12.75" customHeight="1">
      <c r="A12" s="408"/>
      <c r="B12" s="63"/>
      <c r="D12" s="402" t="s">
        <v>1062</v>
      </c>
      <c r="E12" s="624" t="str">
        <f>Translations!$B$997</f>
        <v>if you operate flights with total annual emissions lower than 3,000 tonnes per year (reduced scope).</v>
      </c>
      <c r="F12" s="501"/>
      <c r="G12" s="501"/>
      <c r="H12" s="501"/>
      <c r="I12" s="501"/>
      <c r="J12" s="501"/>
      <c r="K12" s="501"/>
      <c r="L12" s="501"/>
      <c r="M12" s="501"/>
    </row>
    <row r="13" spans="1:13" ht="25.5" customHeight="1">
      <c r="A13" s="408"/>
      <c r="B13" s="63"/>
      <c r="D13" s="664" t="str">
        <f>Translations!$B$998</f>
        <v>Entries here are only required / allowed if you have entered in section 5 that you intend to use the said simplified procedures to estimate fuel consumption, and if you have provided evidence of your eligibility to use this approach.</v>
      </c>
      <c r="E13" s="501"/>
      <c r="F13" s="501"/>
      <c r="G13" s="501"/>
      <c r="H13" s="501"/>
      <c r="I13" s="501"/>
      <c r="J13" s="501"/>
      <c r="K13" s="501"/>
      <c r="L13" s="501"/>
      <c r="M13" s="501"/>
    </row>
    <row r="14" spans="3:13" ht="12.75" customHeight="1">
      <c r="C14" s="411" t="s">
        <v>258</v>
      </c>
      <c r="D14" s="752" t="str">
        <f>Translations!$B$312</f>
        <v>Please specify the name or reference of the Commission approved tool used to estimate fuel consumption.</v>
      </c>
      <c r="E14" s="628"/>
      <c r="F14" s="628"/>
      <c r="G14" s="628"/>
      <c r="H14" s="628"/>
      <c r="I14" s="628"/>
      <c r="J14" s="628"/>
      <c r="K14" s="628"/>
      <c r="L14" s="628"/>
      <c r="M14" s="628"/>
    </row>
    <row r="15" spans="3:13" ht="12.75" customHeight="1">
      <c r="C15" s="169"/>
      <c r="D15" s="673" t="s">
        <v>303</v>
      </c>
      <c r="E15" s="674"/>
      <c r="F15" s="674"/>
      <c r="G15" s="674"/>
      <c r="H15" s="674"/>
      <c r="I15" s="677"/>
      <c r="J15" s="211"/>
      <c r="K15" s="211"/>
      <c r="L15" s="211"/>
      <c r="M15" s="211"/>
    </row>
    <row r="16" ht="12.75">
      <c r="C16" s="169"/>
    </row>
    <row r="17" spans="3:13" ht="25.5" customHeight="1">
      <c r="C17" s="411" t="s">
        <v>261</v>
      </c>
      <c r="D17" s="692" t="str">
        <f>Translations!$B$999</f>
        <v>Please confirm that the following standard emission factors for commercial standard aviation fuels will be used to calculate emissions under the EU ETS:</v>
      </c>
      <c r="E17" s="501"/>
      <c r="F17" s="501"/>
      <c r="G17" s="501"/>
      <c r="H17" s="501"/>
      <c r="I17" s="501"/>
      <c r="J17" s="501"/>
      <c r="K17" s="501"/>
      <c r="L17" s="501"/>
      <c r="M17" s="501"/>
    </row>
    <row r="18" spans="3:13" ht="4.5" customHeight="1">
      <c r="C18" s="215"/>
      <c r="D18" s="208"/>
      <c r="E18" s="208"/>
      <c r="F18" s="208"/>
      <c r="G18" s="208"/>
      <c r="H18" s="208"/>
      <c r="I18" s="208"/>
      <c r="J18" s="208"/>
      <c r="K18" s="208"/>
      <c r="L18" s="208"/>
      <c r="M18" s="208"/>
    </row>
    <row r="19" spans="3:13" ht="26.25" customHeight="1">
      <c r="C19" s="215"/>
      <c r="D19" s="753" t="str">
        <f>Translations!$B$289</f>
        <v>Type of aviation fuel</v>
      </c>
      <c r="E19" s="753"/>
      <c r="F19" s="754"/>
      <c r="G19" s="687" t="str">
        <f>Translations!$B$314</f>
        <v>Default IPCC value (tCO2 / t)</v>
      </c>
      <c r="H19" s="687"/>
      <c r="I19" s="213" t="str">
        <f>Translations!$B$291</f>
        <v>Confirm</v>
      </c>
      <c r="M19" s="208"/>
    </row>
    <row r="20" spans="3:13" ht="12.75">
      <c r="C20" s="215"/>
      <c r="D20" s="755" t="str">
        <f>Translations!$B$273</f>
        <v>Jet kerosene (Jet A1 or Jet A)</v>
      </c>
      <c r="E20" s="755"/>
      <c r="F20" s="754"/>
      <c r="G20" s="693">
        <v>3.15</v>
      </c>
      <c r="H20" s="693"/>
      <c r="I20" s="41" t="s">
        <v>303</v>
      </c>
      <c r="M20" s="208"/>
    </row>
    <row r="21" spans="3:13" ht="12.75">
      <c r="C21" s="215"/>
      <c r="D21" s="755" t="str">
        <f>Translations!$B$274</f>
        <v>Jet gasoline (Jet B)</v>
      </c>
      <c r="E21" s="755"/>
      <c r="F21" s="754"/>
      <c r="G21" s="689">
        <v>3.1</v>
      </c>
      <c r="H21" s="690"/>
      <c r="I21" s="41" t="s">
        <v>303</v>
      </c>
      <c r="M21" s="208"/>
    </row>
    <row r="22" spans="3:13" ht="12.75">
      <c r="C22" s="215"/>
      <c r="D22" s="755" t="str">
        <f>Translations!$B$275</f>
        <v>Aviation gasoline (AvGas)</v>
      </c>
      <c r="E22" s="755"/>
      <c r="F22" s="754"/>
      <c r="G22" s="702">
        <v>3.1</v>
      </c>
      <c r="H22" s="702"/>
      <c r="I22" s="41" t="s">
        <v>303</v>
      </c>
      <c r="M22" s="208"/>
    </row>
    <row r="23" spans="3:13" ht="12.75">
      <c r="C23" s="215"/>
      <c r="D23" s="171"/>
      <c r="E23" s="171"/>
      <c r="F23" s="214"/>
      <c r="G23" s="214"/>
      <c r="H23" s="215"/>
      <c r="I23" s="208"/>
      <c r="J23" s="208"/>
      <c r="K23" s="208"/>
      <c r="L23" s="208"/>
      <c r="M23" s="208"/>
    </row>
    <row r="24" spans="1:13" ht="25.5" customHeight="1">
      <c r="A24" s="408"/>
      <c r="B24" s="63"/>
      <c r="C24" s="411" t="s">
        <v>299</v>
      </c>
      <c r="D24" s="692" t="str">
        <f>Translations!$B$315</f>
        <v>If using an alternative fuel (including biofuel), please outline the proposed emission factor and net calorific value to be used and justify the methodology used.</v>
      </c>
      <c r="E24" s="501"/>
      <c r="F24" s="501"/>
      <c r="G24" s="501"/>
      <c r="H24" s="501"/>
      <c r="I24" s="501"/>
      <c r="J24" s="501"/>
      <c r="K24" s="501"/>
      <c r="L24" s="501"/>
      <c r="M24" s="501"/>
    </row>
    <row r="25" spans="3:13" ht="4.5" customHeight="1">
      <c r="C25" s="215"/>
      <c r="D25" s="171"/>
      <c r="E25" s="171"/>
      <c r="F25" s="214"/>
      <c r="G25" s="214"/>
      <c r="H25" s="215"/>
      <c r="I25" s="208"/>
      <c r="J25" s="208"/>
      <c r="K25" s="208"/>
      <c r="L25" s="208"/>
      <c r="M25" s="208"/>
    </row>
    <row r="26" spans="1:13" ht="12.75">
      <c r="A26" s="408"/>
      <c r="B26" s="63"/>
      <c r="C26" s="215"/>
      <c r="D26" s="738"/>
      <c r="E26" s="670"/>
      <c r="F26" s="670"/>
      <c r="G26" s="670"/>
      <c r="H26" s="670"/>
      <c r="I26" s="670"/>
      <c r="J26" s="670"/>
      <c r="K26" s="670"/>
      <c r="L26" s="670"/>
      <c r="M26" s="591"/>
    </row>
    <row r="27" spans="1:13" ht="12.75">
      <c r="A27" s="408"/>
      <c r="B27" s="63"/>
      <c r="C27" s="215"/>
      <c r="D27" s="212"/>
      <c r="E27" s="212"/>
      <c r="F27" s="212"/>
      <c r="G27" s="212"/>
      <c r="H27" s="212"/>
      <c r="I27" s="212"/>
      <c r="J27" s="212"/>
      <c r="K27" s="212"/>
      <c r="L27" s="212"/>
      <c r="M27" s="212"/>
    </row>
    <row r="28" spans="1:13" ht="12.75">
      <c r="A28" s="408"/>
      <c r="B28" s="63"/>
      <c r="C28" s="208"/>
      <c r="D28" s="579" t="str">
        <f>Translations!$B$1000</f>
        <v>&lt;&lt;&lt; Click here to proceed to section 12 "Management" &gt;&gt;&gt;</v>
      </c>
      <c r="E28" s="579"/>
      <c r="F28" s="579"/>
      <c r="G28" s="579"/>
      <c r="H28" s="579"/>
      <c r="I28" s="579"/>
      <c r="J28" s="579"/>
      <c r="K28" s="212"/>
      <c r="L28" s="212"/>
      <c r="M28" s="212"/>
    </row>
    <row r="29" spans="3:13" ht="14.25" customHeight="1">
      <c r="C29" s="208"/>
      <c r="D29" s="171"/>
      <c r="E29" s="171"/>
      <c r="F29" s="214"/>
      <c r="G29" s="214"/>
      <c r="H29" s="215"/>
      <c r="I29" s="208"/>
      <c r="J29" s="208"/>
      <c r="K29" s="208"/>
      <c r="L29" s="208"/>
      <c r="M29" s="208"/>
    </row>
    <row r="30" spans="3:13" ht="15">
      <c r="C30" s="118">
        <v>11</v>
      </c>
      <c r="D30" s="118" t="str">
        <f>Translations!$B$14</f>
        <v>Data Gaps</v>
      </c>
      <c r="E30" s="118"/>
      <c r="F30" s="118"/>
      <c r="G30" s="118"/>
      <c r="H30" s="118"/>
      <c r="I30" s="118"/>
      <c r="J30" s="118"/>
      <c r="K30" s="118"/>
      <c r="L30" s="118"/>
      <c r="M30" s="118"/>
    </row>
    <row r="31" ht="12.75">
      <c r="C31" s="169"/>
    </row>
    <row r="32" spans="1:15" s="103" customFormat="1" ht="38.25" customHeight="1">
      <c r="A32" s="366"/>
      <c r="B32" s="4"/>
      <c r="C32" s="412"/>
      <c r="D32" s="607" t="str">
        <f>Translations!$B$318</f>
        <v>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v>
      </c>
      <c r="E32" s="628"/>
      <c r="F32" s="628"/>
      <c r="G32" s="628"/>
      <c r="H32" s="628"/>
      <c r="I32" s="628"/>
      <c r="J32" s="628"/>
      <c r="K32" s="628"/>
      <c r="L32" s="628"/>
      <c r="M32" s="628"/>
      <c r="N32" s="267"/>
      <c r="O32" s="80"/>
    </row>
    <row r="33" spans="1:15" ht="4.5" customHeight="1">
      <c r="A33" s="366"/>
      <c r="B33" s="4"/>
      <c r="C33" s="412"/>
      <c r="D33" s="103"/>
      <c r="E33" s="103"/>
      <c r="F33" s="103"/>
      <c r="G33" s="103"/>
      <c r="H33" s="103"/>
      <c r="I33" s="103"/>
      <c r="J33" s="103"/>
      <c r="K33" s="103"/>
      <c r="L33" s="103"/>
      <c r="O33" s="17"/>
    </row>
    <row r="34" spans="1:15" ht="12.75" customHeight="1">
      <c r="A34" s="366"/>
      <c r="B34" s="382"/>
      <c r="C34" s="413"/>
      <c r="D34" s="391"/>
      <c r="E34" s="391"/>
      <c r="F34" s="391"/>
      <c r="G34" s="391"/>
      <c r="H34" s="391"/>
      <c r="I34" s="391"/>
      <c r="J34" s="392"/>
      <c r="K34" s="392"/>
      <c r="L34" s="392"/>
      <c r="M34" s="392"/>
      <c r="N34" s="382"/>
      <c r="O34" s="17"/>
    </row>
    <row r="35" spans="1:15" ht="25.5" customHeight="1">
      <c r="A35" s="366"/>
      <c r="B35" s="382"/>
      <c r="C35" s="414"/>
      <c r="D35" s="660"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E35" s="501"/>
      <c r="F35" s="501"/>
      <c r="G35" s="501"/>
      <c r="H35" s="501"/>
      <c r="I35" s="501"/>
      <c r="J35" s="501"/>
      <c r="K35" s="501"/>
      <c r="L35" s="501"/>
      <c r="M35" s="501"/>
      <c r="N35" s="382"/>
      <c r="O35" s="17"/>
    </row>
    <row r="36" spans="1:15" ht="12.75" customHeight="1">
      <c r="A36" s="366"/>
      <c r="B36" s="382"/>
      <c r="C36" s="413"/>
      <c r="D36" s="391"/>
      <c r="E36" s="391"/>
      <c r="F36" s="391"/>
      <c r="G36" s="391"/>
      <c r="H36" s="391"/>
      <c r="I36" s="391"/>
      <c r="J36" s="392"/>
      <c r="K36" s="392"/>
      <c r="L36" s="392"/>
      <c r="M36" s="392"/>
      <c r="N36" s="382"/>
      <c r="O36" s="17"/>
    </row>
    <row r="37" spans="1:15" ht="4.5" customHeight="1">
      <c r="A37" s="366"/>
      <c r="B37" s="4"/>
      <c r="C37" s="412"/>
      <c r="D37" s="103"/>
      <c r="E37" s="103"/>
      <c r="F37" s="103"/>
      <c r="G37" s="103"/>
      <c r="H37" s="103"/>
      <c r="I37" s="103"/>
      <c r="J37" s="103"/>
      <c r="K37" s="103"/>
      <c r="L37" s="103"/>
      <c r="O37" s="17"/>
    </row>
    <row r="38" spans="1:13" ht="28.5" customHeight="1">
      <c r="A38" s="366"/>
      <c r="B38" s="4"/>
      <c r="C38" s="168" t="s">
        <v>258</v>
      </c>
      <c r="D38" s="739" t="str">
        <f>Translations!$B$1001</f>
        <v>Please provide a brief description of the method to be used for the EU ETS to estimate fuel consumption when data is missing according to the conditions as outlined above.</v>
      </c>
      <c r="E38" s="686"/>
      <c r="F38" s="686"/>
      <c r="G38" s="686"/>
      <c r="H38" s="686"/>
      <c r="I38" s="686"/>
      <c r="J38" s="686"/>
      <c r="K38" s="686"/>
      <c r="L38" s="686"/>
      <c r="M38" s="686"/>
    </row>
    <row r="39" spans="3:13" ht="52.5" customHeight="1">
      <c r="C39" s="169"/>
      <c r="D39" s="740"/>
      <c r="E39" s="741"/>
      <c r="F39" s="741"/>
      <c r="G39" s="741"/>
      <c r="H39" s="741"/>
      <c r="I39" s="741"/>
      <c r="J39" s="741"/>
      <c r="K39" s="741"/>
      <c r="L39" s="741"/>
      <c r="M39" s="742"/>
    </row>
    <row r="40" ht="12.75">
      <c r="C40" s="169"/>
    </row>
    <row r="41" spans="1:15" s="103" customFormat="1" ht="42" customHeight="1">
      <c r="A41" s="104"/>
      <c r="C41" s="168" t="s">
        <v>261</v>
      </c>
      <c r="D41" s="694" t="str">
        <f>Translations!$B$1002</f>
        <v>For EU ETS purposes, where surrogate data cannot be determined by the method described under 11(a), the emissions may be estimated from fuel consumption determined using a tool as specified in Article 54(2) of the MRR.  Please specify the Commission approved tool used in this instance:</v>
      </c>
      <c r="E41" s="501"/>
      <c r="F41" s="501"/>
      <c r="G41" s="501"/>
      <c r="H41" s="501"/>
      <c r="I41" s="501"/>
      <c r="J41" s="501"/>
      <c r="K41" s="501"/>
      <c r="L41" s="501"/>
      <c r="M41" s="501"/>
      <c r="N41" s="267"/>
      <c r="O41" s="80"/>
    </row>
    <row r="42" spans="3:9" ht="12.75">
      <c r="C42" s="169"/>
      <c r="D42" s="731" t="s">
        <v>303</v>
      </c>
      <c r="E42" s="732"/>
      <c r="F42" s="732"/>
      <c r="G42" s="732"/>
      <c r="H42" s="732"/>
      <c r="I42" s="733"/>
    </row>
    <row r="43" ht="12.75">
      <c r="C43" s="169"/>
    </row>
    <row r="44" spans="3:13" ht="12.75">
      <c r="C44" s="415" t="s">
        <v>299</v>
      </c>
      <c r="D44" s="492" t="str">
        <f>Translations!$B$1031</f>
        <v>Please provide information on any secondary data sources you intend to use for avoiding data gaps, where relevant:</v>
      </c>
      <c r="E44" s="492"/>
      <c r="F44" s="492"/>
      <c r="G44" s="492"/>
      <c r="H44" s="492"/>
      <c r="I44" s="492"/>
      <c r="J44" s="492"/>
      <c r="K44" s="492"/>
      <c r="L44" s="492"/>
      <c r="M44" s="492"/>
    </row>
    <row r="45" spans="3:13" ht="12.75">
      <c r="C45" s="414"/>
      <c r="D45" s="743"/>
      <c r="E45" s="744"/>
      <c r="F45" s="744"/>
      <c r="G45" s="744"/>
      <c r="H45" s="744"/>
      <c r="I45" s="744"/>
      <c r="J45" s="744"/>
      <c r="K45" s="744"/>
      <c r="L45" s="744"/>
      <c r="M45" s="745"/>
    </row>
    <row r="46" spans="3:13" ht="12.75">
      <c r="C46" s="414"/>
      <c r="D46" s="746"/>
      <c r="E46" s="747"/>
      <c r="F46" s="747"/>
      <c r="G46" s="747"/>
      <c r="H46" s="747"/>
      <c r="I46" s="747"/>
      <c r="J46" s="747"/>
      <c r="K46" s="747"/>
      <c r="L46" s="747"/>
      <c r="M46" s="748"/>
    </row>
    <row r="47" spans="3:13" ht="12.75">
      <c r="C47" s="414"/>
      <c r="D47" s="749"/>
      <c r="E47" s="750"/>
      <c r="F47" s="750"/>
      <c r="G47" s="750"/>
      <c r="H47" s="750"/>
      <c r="I47" s="750"/>
      <c r="J47" s="750"/>
      <c r="K47" s="750"/>
      <c r="L47" s="750"/>
      <c r="M47" s="751"/>
    </row>
    <row r="48" ht="12.75">
      <c r="C48" s="169"/>
    </row>
    <row r="49" spans="1:15" s="103" customFormat="1" ht="29.25" customHeight="1">
      <c r="A49" s="104"/>
      <c r="B49" s="17"/>
      <c r="C49" s="168" t="s">
        <v>263</v>
      </c>
      <c r="D49" s="739" t="str">
        <f>Translations!$B$321</f>
        <v>Please provide a short description of the methodology to treat data gaps regarding other parameters than fuel consumption, if applicable.</v>
      </c>
      <c r="E49" s="686"/>
      <c r="F49" s="686"/>
      <c r="G49" s="686"/>
      <c r="H49" s="686"/>
      <c r="I49" s="686"/>
      <c r="J49" s="686"/>
      <c r="K49" s="686"/>
      <c r="L49" s="686"/>
      <c r="M49" s="686"/>
      <c r="N49" s="267"/>
      <c r="O49" s="80"/>
    </row>
    <row r="50" spans="3:13" ht="52.5" customHeight="1">
      <c r="C50" s="169"/>
      <c r="D50" s="678"/>
      <c r="E50" s="736"/>
      <c r="F50" s="736"/>
      <c r="G50" s="736"/>
      <c r="H50" s="736"/>
      <c r="I50" s="736"/>
      <c r="J50" s="736"/>
      <c r="K50" s="736"/>
      <c r="L50" s="736"/>
      <c r="M50" s="737"/>
    </row>
    <row r="51" ht="12.75">
      <c r="C51" s="169"/>
    </row>
    <row r="52" spans="3:13" ht="12.75" customHeight="1">
      <c r="C52" s="415" t="s">
        <v>264</v>
      </c>
      <c r="D52" s="492" t="str">
        <f>Translations!$B$1007</f>
        <v>Please provide details about the procedure used to ensure that data gaps are limited to below 5% of flights.</v>
      </c>
      <c r="E52" s="501"/>
      <c r="F52" s="501"/>
      <c r="G52" s="501"/>
      <c r="H52" s="501"/>
      <c r="I52" s="501"/>
      <c r="J52" s="501"/>
      <c r="K52" s="501"/>
      <c r="L52" s="501"/>
      <c r="M52" s="501"/>
    </row>
    <row r="53" spans="3:13" ht="38.25" customHeight="1">
      <c r="C53" s="169"/>
      <c r="D53" s="619" t="str">
        <f>Translations!$B$1008</f>
        <v>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v>
      </c>
      <c r="E53" s="620"/>
      <c r="F53" s="620"/>
      <c r="G53" s="620"/>
      <c r="H53" s="620"/>
      <c r="I53" s="620"/>
      <c r="J53" s="620"/>
      <c r="K53" s="620"/>
      <c r="L53" s="620"/>
      <c r="M53" s="620"/>
    </row>
    <row r="54" spans="3:13" ht="12.75">
      <c r="C54" s="169"/>
      <c r="D54" s="625" t="str">
        <f>Translations!$B$194</f>
        <v>Title of procedure</v>
      </c>
      <c r="E54" s="626"/>
      <c r="F54" s="673"/>
      <c r="G54" s="670"/>
      <c r="H54" s="670"/>
      <c r="I54" s="670"/>
      <c r="J54" s="670"/>
      <c r="K54" s="670"/>
      <c r="L54" s="670"/>
      <c r="M54" s="591"/>
    </row>
    <row r="55" spans="3:13" ht="12.75">
      <c r="C55" s="169"/>
      <c r="D55" s="625" t="str">
        <f>Translations!$B$195</f>
        <v>Reference for procedure</v>
      </c>
      <c r="E55" s="626"/>
      <c r="F55" s="673"/>
      <c r="G55" s="670"/>
      <c r="H55" s="670"/>
      <c r="I55" s="670"/>
      <c r="J55" s="670"/>
      <c r="K55" s="670"/>
      <c r="L55" s="670"/>
      <c r="M55" s="591"/>
    </row>
    <row r="56" spans="3:13" ht="38.25" customHeight="1">
      <c r="C56" s="169"/>
      <c r="D56" s="625" t="str">
        <f>Translations!$B$197</f>
        <v>Brief description of procedure</v>
      </c>
      <c r="E56" s="626"/>
      <c r="F56" s="673"/>
      <c r="G56" s="670"/>
      <c r="H56" s="670"/>
      <c r="I56" s="670"/>
      <c r="J56" s="670"/>
      <c r="K56" s="670"/>
      <c r="L56" s="670"/>
      <c r="M56" s="591"/>
    </row>
    <row r="57" spans="3:13" ht="25.5" customHeight="1">
      <c r="C57" s="169"/>
      <c r="D57" s="625" t="str">
        <f>Translations!$B$198</f>
        <v>Post or department responsible for data maintenance</v>
      </c>
      <c r="E57" s="626"/>
      <c r="F57" s="673"/>
      <c r="G57" s="670"/>
      <c r="H57" s="670"/>
      <c r="I57" s="670"/>
      <c r="J57" s="670"/>
      <c r="K57" s="670"/>
      <c r="L57" s="670"/>
      <c r="M57" s="591"/>
    </row>
    <row r="58" spans="3:13" ht="12.75" customHeight="1">
      <c r="C58" s="169"/>
      <c r="D58" s="625" t="str">
        <f>Translations!$B$199</f>
        <v>Location where records are kept</v>
      </c>
      <c r="E58" s="626"/>
      <c r="F58" s="673"/>
      <c r="G58" s="670"/>
      <c r="H58" s="670"/>
      <c r="I58" s="670"/>
      <c r="J58" s="670"/>
      <c r="K58" s="670"/>
      <c r="L58" s="670"/>
      <c r="M58" s="591"/>
    </row>
    <row r="59" spans="3:13" ht="25.5" customHeight="1">
      <c r="C59" s="169"/>
      <c r="D59" s="625" t="str">
        <f>Translations!$B$233</f>
        <v>Name of system used (where applicable)</v>
      </c>
      <c r="E59" s="626"/>
      <c r="F59" s="673"/>
      <c r="G59" s="670"/>
      <c r="H59" s="670"/>
      <c r="I59" s="670"/>
      <c r="J59" s="670"/>
      <c r="K59" s="670"/>
      <c r="L59" s="670"/>
      <c r="M59" s="591"/>
    </row>
    <row r="61" spans="4:10" ht="12.75">
      <c r="D61" s="579" t="str">
        <f>Translations!$B$1000</f>
        <v>&lt;&lt;&lt; Click here to proceed to section 12 "Management" &gt;&gt;&gt;</v>
      </c>
      <c r="E61" s="579"/>
      <c r="F61" s="579"/>
      <c r="G61" s="579"/>
      <c r="H61" s="579"/>
      <c r="I61" s="579"/>
      <c r="J61" s="579"/>
    </row>
  </sheetData>
  <sheetProtection sheet="1" objects="1" scenarios="1" formatCells="0" formatColumns="0" formatRows="0" insertColumns="0" insertRows="0"/>
  <mergeCells count="49">
    <mergeCell ref="D17:M17"/>
    <mergeCell ref="D35:M35"/>
    <mergeCell ref="G22:H22"/>
    <mergeCell ref="D20:F20"/>
    <mergeCell ref="D21:F21"/>
    <mergeCell ref="D22:F22"/>
    <mergeCell ref="F55:M55"/>
    <mergeCell ref="F59:M59"/>
    <mergeCell ref="D54:E54"/>
    <mergeCell ref="F58:M58"/>
    <mergeCell ref="D55:E55"/>
    <mergeCell ref="D56:E56"/>
    <mergeCell ref="D61:J61"/>
    <mergeCell ref="G20:H20"/>
    <mergeCell ref="D59:E59"/>
    <mergeCell ref="F56:M56"/>
    <mergeCell ref="D58:E58"/>
    <mergeCell ref="F57:M57"/>
    <mergeCell ref="D57:E57"/>
    <mergeCell ref="D52:M52"/>
    <mergeCell ref="D53:M53"/>
    <mergeCell ref="F54:M54"/>
    <mergeCell ref="E12:M12"/>
    <mergeCell ref="D13:M13"/>
    <mergeCell ref="D44:M44"/>
    <mergeCell ref="D14:M14"/>
    <mergeCell ref="D15:I15"/>
    <mergeCell ref="G21:H21"/>
    <mergeCell ref="D32:M32"/>
    <mergeCell ref="D38:M38"/>
    <mergeCell ref="G19:H19"/>
    <mergeCell ref="D19:F19"/>
    <mergeCell ref="D49:M49"/>
    <mergeCell ref="D39:M39"/>
    <mergeCell ref="D45:M45"/>
    <mergeCell ref="D46:M46"/>
    <mergeCell ref="D47:M47"/>
    <mergeCell ref="D42:I42"/>
    <mergeCell ref="D41:M41"/>
    <mergeCell ref="D3:M3"/>
    <mergeCell ref="D7:M7"/>
    <mergeCell ref="E8:M8"/>
    <mergeCell ref="E9:M9"/>
    <mergeCell ref="D10:M10"/>
    <mergeCell ref="D50:M50"/>
    <mergeCell ref="D24:M24"/>
    <mergeCell ref="D26:M26"/>
    <mergeCell ref="E11:M11"/>
    <mergeCell ref="D28:J28"/>
  </mergeCells>
  <conditionalFormatting sqref="C35:D35 C34:M34 C36:M36">
    <cfRule type="expression" priority="27" dxfId="0" stopIfTrue="1">
      <formula>CONTR_CORSIAapplied=FALSE</formula>
    </cfRule>
  </conditionalFormatting>
  <conditionalFormatting sqref="B34:B36">
    <cfRule type="expression" priority="20" dxfId="0" stopIfTrue="1">
      <formula>CONTR_CORSIAapplied=FALSE</formula>
    </cfRule>
  </conditionalFormatting>
  <conditionalFormatting sqref="N34:N36">
    <cfRule type="expression" priority="12" dxfId="0" stopIfTrue="1">
      <formula>CONTR_CORSIAapplied=FALSE</formula>
    </cfRule>
  </conditionalFormatting>
  <conditionalFormatting sqref="C45:D47">
    <cfRule type="expression" priority="6" dxfId="0" stopIfTrue="1">
      <formula>CONTR_CORSIAapplied=FALSE</formula>
    </cfRule>
  </conditionalFormatting>
  <conditionalFormatting sqref="C44:D44">
    <cfRule type="expression" priority="4" dxfId="0" stopIfTrue="1">
      <formula>CONTR_CORSIAapplied=FALSE</formula>
    </cfRule>
  </conditionalFormatting>
  <conditionalFormatting sqref="D15:I15">
    <cfRule type="expression" priority="3" dxfId="10" stopIfTrue="1">
      <formula>CONTR_onlyCORSIA</formula>
    </cfRule>
  </conditionalFormatting>
  <conditionalFormatting sqref="D19:I22">
    <cfRule type="expression" priority="2" dxfId="10" stopIfTrue="1">
      <formula>CONTR_onlyCORSIA</formula>
    </cfRule>
  </conditionalFormatting>
  <conditionalFormatting sqref="D26:M26">
    <cfRule type="expression" priority="1" dxfId="10" stopIfTrue="1">
      <formula>CONTR_onlyCORSIA</formula>
    </cfRule>
  </conditionalFormatting>
  <dataValidations count="2">
    <dataValidation type="list" allowBlank="1" showInputMessage="1" showErrorMessage="1" sqref="D42:I42 D15:I15">
      <formula1>commissiontool</formula1>
    </dataValidation>
    <dataValidation type="list" allowBlank="1" showInputMessage="1" showErrorMessage="1" sqref="I20:I22">
      <formula1>YesNo</formula1>
    </dataValidation>
  </dataValidations>
  <hyperlinks>
    <hyperlink ref="D61:I61" location="Management!C10" display="&lt;&lt;&lt; Click here to proceed to section 11 &quot;Management Systems&quot; &gt;&gt;&gt;"/>
    <hyperlink ref="D28:I28" location="Management!C10" display="&lt;&lt;&lt; Click here to proceed to section 11 &quot;Management Systems&quot; &gt;&gt;&gt;"/>
    <hyperlink ref="D28:J28" location="JUMP_12_Management" display="&lt;&lt;&lt; Click here to proceed to section 12 &quot;Management&quot; &gt;&gt;&gt;"/>
    <hyperlink ref="D61:J61" location="JUMP_12_Management" display="&lt;&lt;&lt; Click here to proceed to section 12 &quot;Management&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7"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L171"/>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3.140625" style="267" customWidth="1"/>
    <col min="2" max="2" width="4.00390625" style="219" customWidth="1"/>
    <col min="3" max="10" width="12.7109375" style="17" customWidth="1"/>
    <col min="11" max="11" width="4.00390625" style="17" customWidth="1"/>
    <col min="12" max="16384" width="9.140625" style="17" customWidth="1"/>
  </cols>
  <sheetData>
    <row r="2" spans="2:11" ht="33.75" customHeight="1">
      <c r="B2" s="785" t="str">
        <f>Translations!$B$322</f>
        <v>DESCRIPTION OF PROCEDURES FOR DATA MANAGEMENT AND CONTROL ACTIVITIES</v>
      </c>
      <c r="C2" s="785"/>
      <c r="D2" s="785"/>
      <c r="E2" s="785"/>
      <c r="F2" s="785"/>
      <c r="G2" s="785"/>
      <c r="H2" s="785"/>
      <c r="I2" s="785"/>
      <c r="J2" s="785"/>
      <c r="K2" s="785"/>
    </row>
    <row r="4" spans="2:11" ht="15">
      <c r="B4" s="216">
        <v>12</v>
      </c>
      <c r="C4" s="217" t="str">
        <f>Translations!$B$15</f>
        <v>Management</v>
      </c>
      <c r="D4" s="217"/>
      <c r="E4" s="217"/>
      <c r="F4" s="217"/>
      <c r="G4" s="217"/>
      <c r="H4" s="217"/>
      <c r="I4" s="217"/>
      <c r="J4" s="217"/>
      <c r="K4" s="217"/>
    </row>
    <row r="5" spans="2:11" ht="4.5" customHeight="1">
      <c r="B5" s="218"/>
      <c r="C5" s="103"/>
      <c r="D5" s="103"/>
      <c r="E5" s="103"/>
      <c r="F5" s="103"/>
      <c r="G5" s="103"/>
      <c r="H5" s="103"/>
      <c r="I5" s="103"/>
      <c r="J5" s="103"/>
      <c r="K5" s="103"/>
    </row>
    <row r="6" spans="2:11" ht="12.75" customHeight="1">
      <c r="B6" s="382"/>
      <c r="C6" s="391"/>
      <c r="D6" s="391"/>
      <c r="E6" s="391"/>
      <c r="F6" s="391"/>
      <c r="G6" s="391"/>
      <c r="H6" s="391"/>
      <c r="I6" s="392"/>
      <c r="J6" s="392"/>
      <c r="K6" s="375"/>
    </row>
    <row r="7" spans="2:11" ht="25.5" customHeight="1">
      <c r="B7" s="382"/>
      <c r="C7" s="660"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D7" s="501"/>
      <c r="E7" s="501"/>
      <c r="F7" s="501"/>
      <c r="G7" s="501"/>
      <c r="H7" s="501"/>
      <c r="I7" s="501"/>
      <c r="J7" s="501"/>
      <c r="K7" s="375"/>
    </row>
    <row r="8" spans="2:11" ht="12.75" customHeight="1">
      <c r="B8" s="382"/>
      <c r="C8" s="391"/>
      <c r="D8" s="391"/>
      <c r="E8" s="391"/>
      <c r="F8" s="391"/>
      <c r="G8" s="391"/>
      <c r="H8" s="391"/>
      <c r="I8" s="392"/>
      <c r="J8" s="392"/>
      <c r="K8" s="375"/>
    </row>
    <row r="9" spans="2:11" ht="4.5" customHeight="1">
      <c r="B9" s="218"/>
      <c r="C9" s="103"/>
      <c r="D9" s="103"/>
      <c r="E9" s="103"/>
      <c r="F9" s="103"/>
      <c r="G9" s="103"/>
      <c r="H9" s="103"/>
      <c r="I9" s="103"/>
      <c r="J9" s="103"/>
      <c r="K9" s="103"/>
    </row>
    <row r="10" spans="2:11" ht="12.75">
      <c r="B10" s="56" t="s">
        <v>258</v>
      </c>
      <c r="C10" s="492" t="str">
        <f>Translations!$B$323</f>
        <v>Please identify the responsibilities for monitoring and reporting (Article 61 of the MRR)</v>
      </c>
      <c r="D10" s="492"/>
      <c r="E10" s="492"/>
      <c r="F10" s="492"/>
      <c r="G10" s="492"/>
      <c r="H10" s="492"/>
      <c r="I10" s="492"/>
      <c r="J10" s="492"/>
      <c r="K10" s="492"/>
    </row>
    <row r="11" spans="2:11" ht="25.5" customHeight="1">
      <c r="B11" s="48"/>
      <c r="C11" s="607"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11" s="607"/>
      <c r="E11" s="607"/>
      <c r="F11" s="607"/>
      <c r="G11" s="607"/>
      <c r="H11" s="607"/>
      <c r="I11" s="607"/>
      <c r="J11" s="607"/>
      <c r="K11" s="607"/>
    </row>
    <row r="12" spans="2:11" ht="12.75">
      <c r="B12" s="48"/>
      <c r="C12" s="607" t="str">
        <f>Translations!$B$325</f>
        <v>These could be outlined in a tree diagram or organisational chart attached to your submission</v>
      </c>
      <c r="D12" s="607"/>
      <c r="E12" s="607"/>
      <c r="F12" s="607"/>
      <c r="G12" s="607"/>
      <c r="H12" s="607"/>
      <c r="I12" s="607"/>
      <c r="J12" s="607"/>
      <c r="K12" s="607"/>
    </row>
    <row r="13" spans="3:11" ht="12.75" customHeight="1">
      <c r="C13" s="794" t="str">
        <f>Translations!$B$326</f>
        <v>Job title/post</v>
      </c>
      <c r="D13" s="795"/>
      <c r="E13" s="796" t="str">
        <f>Translations!$B$327</f>
        <v>Responsibilities</v>
      </c>
      <c r="F13" s="797"/>
      <c r="G13" s="797"/>
      <c r="H13" s="797"/>
      <c r="I13" s="797"/>
      <c r="J13" s="797"/>
      <c r="K13" s="795"/>
    </row>
    <row r="14" spans="3:11" ht="12.75">
      <c r="C14" s="673"/>
      <c r="D14" s="591"/>
      <c r="E14" s="674"/>
      <c r="F14" s="670"/>
      <c r="G14" s="670"/>
      <c r="H14" s="670"/>
      <c r="I14" s="670"/>
      <c r="J14" s="670"/>
      <c r="K14" s="591"/>
    </row>
    <row r="15" spans="3:11" ht="12.75">
      <c r="C15" s="673"/>
      <c r="D15" s="591"/>
      <c r="E15" s="674"/>
      <c r="F15" s="670"/>
      <c r="G15" s="670"/>
      <c r="H15" s="670"/>
      <c r="I15" s="670"/>
      <c r="J15" s="670"/>
      <c r="K15" s="591"/>
    </row>
    <row r="16" spans="3:11" ht="12.75">
      <c r="C16" s="673"/>
      <c r="D16" s="591"/>
      <c r="E16" s="674"/>
      <c r="F16" s="670"/>
      <c r="G16" s="670"/>
      <c r="H16" s="670"/>
      <c r="I16" s="670"/>
      <c r="J16" s="670"/>
      <c r="K16" s="591"/>
    </row>
    <row r="17" spans="3:11" ht="12.75">
      <c r="C17" s="673"/>
      <c r="D17" s="591"/>
      <c r="E17" s="674"/>
      <c r="F17" s="670"/>
      <c r="G17" s="670"/>
      <c r="H17" s="670"/>
      <c r="I17" s="670"/>
      <c r="J17" s="670"/>
      <c r="K17" s="591"/>
    </row>
    <row r="18" spans="3:11" ht="12.75">
      <c r="C18" s="673"/>
      <c r="D18" s="591"/>
      <c r="E18" s="674"/>
      <c r="F18" s="670"/>
      <c r="G18" s="670"/>
      <c r="H18" s="670"/>
      <c r="I18" s="670"/>
      <c r="J18" s="670"/>
      <c r="K18" s="591"/>
    </row>
    <row r="19" spans="2:11" ht="12.75">
      <c r="B19" s="218"/>
      <c r="C19" s="103"/>
      <c r="D19" s="103"/>
      <c r="E19" s="103"/>
      <c r="F19" s="103"/>
      <c r="G19" s="103"/>
      <c r="H19" s="103"/>
      <c r="I19" s="103"/>
      <c r="J19" s="103"/>
      <c r="K19" s="103"/>
    </row>
    <row r="20" spans="2:11" ht="29.25" customHeight="1">
      <c r="B20" s="97" t="s">
        <v>261</v>
      </c>
      <c r="C20" s="492" t="str">
        <f>Translations!$B$328</f>
        <v>Please provide details about the procedure for managing the assignment of responsibilities and competences of personnel responsible for monitoring and reporting, in accordance with Article 58(3)(c) of the MRR.</v>
      </c>
      <c r="D20" s="578"/>
      <c r="E20" s="578"/>
      <c r="F20" s="578"/>
      <c r="G20" s="578"/>
      <c r="H20" s="578"/>
      <c r="I20" s="578"/>
      <c r="J20" s="578"/>
      <c r="K20" s="578"/>
    </row>
    <row r="21" spans="2:11" ht="36" customHeight="1">
      <c r="B21" s="97"/>
      <c r="C21" s="580"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21" s="580"/>
      <c r="E21" s="580"/>
      <c r="F21" s="580"/>
      <c r="G21" s="580"/>
      <c r="H21" s="580"/>
      <c r="I21" s="580"/>
      <c r="J21" s="580"/>
      <c r="K21" s="580"/>
    </row>
    <row r="22" spans="2:11" ht="12.75">
      <c r="B22" s="147"/>
      <c r="C22" s="625" t="str">
        <f>Translations!$B$194</f>
        <v>Title of procedure</v>
      </c>
      <c r="D22" s="626"/>
      <c r="E22" s="673"/>
      <c r="F22" s="674"/>
      <c r="G22" s="674"/>
      <c r="H22" s="674"/>
      <c r="I22" s="674"/>
      <c r="J22" s="674"/>
      <c r="K22" s="677"/>
    </row>
    <row r="23" spans="2:11" ht="12.75">
      <c r="B23" s="147"/>
      <c r="C23" s="625" t="str">
        <f>Translations!$B$195</f>
        <v>Reference for procedure</v>
      </c>
      <c r="D23" s="626"/>
      <c r="E23" s="673"/>
      <c r="F23" s="674"/>
      <c r="G23" s="674"/>
      <c r="H23" s="674"/>
      <c r="I23" s="674"/>
      <c r="J23" s="674"/>
      <c r="K23" s="677"/>
    </row>
    <row r="24" spans="2:11" ht="54" customHeight="1">
      <c r="B24" s="147"/>
      <c r="C24" s="625" t="str">
        <f>Translations!$B$197</f>
        <v>Brief description of procedure</v>
      </c>
      <c r="D24" s="626"/>
      <c r="E24" s="673"/>
      <c r="F24" s="674"/>
      <c r="G24" s="674"/>
      <c r="H24" s="674"/>
      <c r="I24" s="674"/>
      <c r="J24" s="674"/>
      <c r="K24" s="677"/>
    </row>
    <row r="25" spans="2:11" ht="38.25" customHeight="1">
      <c r="B25" s="147"/>
      <c r="C25" s="625" t="str">
        <f>Translations!$B$198</f>
        <v>Post or department responsible for data maintenance</v>
      </c>
      <c r="D25" s="626"/>
      <c r="E25" s="673"/>
      <c r="F25" s="674"/>
      <c r="G25" s="674"/>
      <c r="H25" s="674"/>
      <c r="I25" s="674"/>
      <c r="J25" s="674"/>
      <c r="K25" s="677"/>
    </row>
    <row r="26" spans="2:11" ht="24.75" customHeight="1">
      <c r="B26" s="147"/>
      <c r="C26" s="625" t="str">
        <f>Translations!$B$199</f>
        <v>Location where records are kept</v>
      </c>
      <c r="D26" s="626"/>
      <c r="E26" s="673"/>
      <c r="F26" s="674"/>
      <c r="G26" s="674"/>
      <c r="H26" s="674"/>
      <c r="I26" s="674"/>
      <c r="J26" s="674"/>
      <c r="K26" s="677"/>
    </row>
    <row r="27" spans="2:11" ht="28.5" customHeight="1">
      <c r="B27" s="147"/>
      <c r="C27" s="625" t="str">
        <f>Translations!$B$233</f>
        <v>Name of system used (where applicable)</v>
      </c>
      <c r="D27" s="626"/>
      <c r="E27" s="765"/>
      <c r="F27" s="766"/>
      <c r="G27" s="766"/>
      <c r="H27" s="766"/>
      <c r="I27" s="766"/>
      <c r="J27" s="766"/>
      <c r="K27" s="767"/>
    </row>
    <row r="28" spans="2:6" ht="12.75">
      <c r="B28" s="218"/>
      <c r="C28" s="212"/>
      <c r="D28" s="212"/>
      <c r="E28" s="212"/>
      <c r="F28" s="212"/>
    </row>
    <row r="29" spans="2:11" ht="27" customHeight="1">
      <c r="B29" s="97" t="s">
        <v>299</v>
      </c>
      <c r="C29" s="578" t="str">
        <f>Translations!$B$330</f>
        <v>Please provide details about the procedure for regular evaluation of the monitoring plan's appropriateness, covering in particular any potential measures for the improvement of the monitoring methodology.</v>
      </c>
      <c r="D29" s="578"/>
      <c r="E29" s="578"/>
      <c r="F29" s="578"/>
      <c r="G29" s="578"/>
      <c r="H29" s="578"/>
      <c r="I29" s="578"/>
      <c r="J29" s="578"/>
      <c r="K29" s="578"/>
    </row>
    <row r="30" spans="2:11" ht="48" customHeight="1">
      <c r="B30" s="97"/>
      <c r="C30" s="580"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30" s="580"/>
      <c r="E30" s="580"/>
      <c r="F30" s="580"/>
      <c r="G30" s="580"/>
      <c r="H30" s="580"/>
      <c r="I30" s="580"/>
      <c r="J30" s="580"/>
      <c r="K30" s="580"/>
    </row>
    <row r="31" spans="2:11" ht="12.75">
      <c r="B31" s="147"/>
      <c r="C31" s="625" t="str">
        <f>Translations!$B$194</f>
        <v>Title of procedure</v>
      </c>
      <c r="D31" s="626"/>
      <c r="E31" s="673"/>
      <c r="F31" s="674"/>
      <c r="G31" s="674"/>
      <c r="H31" s="674"/>
      <c r="I31" s="674"/>
      <c r="J31" s="674"/>
      <c r="K31" s="677"/>
    </row>
    <row r="32" spans="2:11" ht="12.75">
      <c r="B32" s="147"/>
      <c r="C32" s="625" t="str">
        <f>Translations!$B$195</f>
        <v>Reference for procedure</v>
      </c>
      <c r="D32" s="626"/>
      <c r="E32" s="673"/>
      <c r="F32" s="674"/>
      <c r="G32" s="674"/>
      <c r="H32" s="674"/>
      <c r="I32" s="674"/>
      <c r="J32" s="674"/>
      <c r="K32" s="677"/>
    </row>
    <row r="33" spans="2:11" ht="54" customHeight="1">
      <c r="B33" s="147"/>
      <c r="C33" s="625" t="str">
        <f>Translations!$B$197</f>
        <v>Brief description of procedure</v>
      </c>
      <c r="D33" s="626"/>
      <c r="E33" s="673"/>
      <c r="F33" s="674"/>
      <c r="G33" s="674"/>
      <c r="H33" s="674"/>
      <c r="I33" s="674"/>
      <c r="J33" s="674"/>
      <c r="K33" s="677"/>
    </row>
    <row r="34" spans="2:11" ht="38.25" customHeight="1">
      <c r="B34" s="147"/>
      <c r="C34" s="625" t="str">
        <f>Translations!$B$198</f>
        <v>Post or department responsible for data maintenance</v>
      </c>
      <c r="D34" s="626"/>
      <c r="E34" s="673"/>
      <c r="F34" s="674"/>
      <c r="G34" s="674"/>
      <c r="H34" s="674"/>
      <c r="I34" s="674"/>
      <c r="J34" s="674"/>
      <c r="K34" s="677"/>
    </row>
    <row r="35" spans="2:11" ht="25.5" customHeight="1">
      <c r="B35" s="147"/>
      <c r="C35" s="625" t="str">
        <f>Translations!$B$199</f>
        <v>Location where records are kept</v>
      </c>
      <c r="D35" s="626"/>
      <c r="E35" s="673"/>
      <c r="F35" s="674"/>
      <c r="G35" s="674"/>
      <c r="H35" s="674"/>
      <c r="I35" s="674"/>
      <c r="J35" s="674"/>
      <c r="K35" s="677"/>
    </row>
    <row r="36" spans="2:11" ht="29.25" customHeight="1">
      <c r="B36" s="147"/>
      <c r="C36" s="625" t="str">
        <f>Translations!$B$233</f>
        <v>Name of system used (where applicable)</v>
      </c>
      <c r="D36" s="626"/>
      <c r="E36" s="765"/>
      <c r="F36" s="766"/>
      <c r="G36" s="766"/>
      <c r="H36" s="766"/>
      <c r="I36" s="766"/>
      <c r="J36" s="766"/>
      <c r="K36" s="767"/>
    </row>
    <row r="37" spans="2:6" ht="12.75">
      <c r="B37" s="218"/>
      <c r="C37" s="212"/>
      <c r="D37" s="212"/>
      <c r="E37" s="212"/>
      <c r="F37" s="212"/>
    </row>
    <row r="38" spans="2:11" ht="15">
      <c r="B38" s="216">
        <v>13</v>
      </c>
      <c r="C38" s="217" t="str">
        <f>Translations!$B$16</f>
        <v>Data Flow Activities</v>
      </c>
      <c r="D38" s="217"/>
      <c r="E38" s="217"/>
      <c r="F38" s="217"/>
      <c r="G38" s="217"/>
      <c r="H38" s="217"/>
      <c r="I38" s="217"/>
      <c r="J38" s="217"/>
      <c r="K38" s="217"/>
    </row>
    <row r="39" spans="2:11" ht="12.75" customHeight="1">
      <c r="B39" s="218"/>
      <c r="C39" s="103"/>
      <c r="D39" s="103"/>
      <c r="E39" s="103"/>
      <c r="F39" s="103"/>
      <c r="G39" s="103"/>
      <c r="H39" s="103"/>
      <c r="I39" s="103"/>
      <c r="J39" s="103"/>
      <c r="K39" s="103"/>
    </row>
    <row r="40" spans="2:11" ht="29.25" customHeight="1">
      <c r="B40" s="97" t="s">
        <v>258</v>
      </c>
      <c r="C40" s="578" t="str">
        <f>Translations!$B$332</f>
        <v>Please provide details about the procedures of the data flow activities that ensure data reported under EU ETS does not contain misstatements and is in conformance with the approved plan and Regulation.</v>
      </c>
      <c r="D40" s="578"/>
      <c r="E40" s="578"/>
      <c r="F40" s="578"/>
      <c r="G40" s="578"/>
      <c r="H40" s="578"/>
      <c r="I40" s="578"/>
      <c r="J40" s="578"/>
      <c r="K40" s="578"/>
    </row>
    <row r="41" spans="1:11" s="57" customFormat="1" ht="51" customHeight="1">
      <c r="A41" s="267"/>
      <c r="B41" s="52"/>
      <c r="C41" s="756"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41" s="554"/>
      <c r="E41" s="554"/>
      <c r="F41" s="554"/>
      <c r="G41" s="554"/>
      <c r="H41" s="554"/>
      <c r="I41" s="554"/>
      <c r="J41" s="554"/>
      <c r="K41" s="554"/>
    </row>
    <row r="42" spans="1:11" s="57" customFormat="1" ht="51" customHeight="1">
      <c r="A42" s="267"/>
      <c r="B42" s="52"/>
      <c r="C42" s="756" t="str">
        <f>Translations!$B$334</f>
        <v>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v>
      </c>
      <c r="D42" s="554"/>
      <c r="E42" s="554"/>
      <c r="F42" s="554"/>
      <c r="G42" s="554"/>
      <c r="H42" s="554"/>
      <c r="I42" s="554"/>
      <c r="J42" s="554"/>
      <c r="K42" s="554"/>
    </row>
    <row r="43" spans="1:11" s="57" customFormat="1" ht="4.5" customHeight="1">
      <c r="A43" s="267"/>
      <c r="B43" s="52"/>
      <c r="C43" s="206"/>
      <c r="D43" s="265"/>
      <c r="E43" s="266"/>
      <c r="F43" s="266"/>
      <c r="G43" s="266"/>
      <c r="H43" s="266"/>
      <c r="I43" s="266"/>
      <c r="J43" s="266"/>
      <c r="K43" s="266"/>
    </row>
    <row r="44" spans="1:11" s="57" customFormat="1" ht="12.75" customHeight="1">
      <c r="A44" s="267"/>
      <c r="B44" s="52"/>
      <c r="C44" s="777" t="str">
        <f>Translations!$B$194</f>
        <v>Title of procedure</v>
      </c>
      <c r="D44" s="778"/>
      <c r="E44" s="673"/>
      <c r="F44" s="674"/>
      <c r="G44" s="674"/>
      <c r="H44" s="674"/>
      <c r="I44" s="674"/>
      <c r="J44" s="674"/>
      <c r="K44" s="677"/>
    </row>
    <row r="45" spans="1:11" s="57" customFormat="1" ht="12.75" customHeight="1">
      <c r="A45" s="267"/>
      <c r="B45" s="52"/>
      <c r="C45" s="777" t="str">
        <f>Translations!$B$195</f>
        <v>Reference for procedure</v>
      </c>
      <c r="D45" s="778"/>
      <c r="E45" s="673"/>
      <c r="F45" s="674"/>
      <c r="G45" s="674"/>
      <c r="H45" s="674"/>
      <c r="I45" s="674"/>
      <c r="J45" s="674"/>
      <c r="K45" s="677"/>
    </row>
    <row r="46" spans="1:11" s="57" customFormat="1" ht="12.75" customHeight="1">
      <c r="A46" s="267"/>
      <c r="B46" s="52"/>
      <c r="C46" s="777" t="str">
        <f>Translations!$B$335</f>
        <v>Diagram reference (where applicable)</v>
      </c>
      <c r="D46" s="778"/>
      <c r="E46" s="673"/>
      <c r="F46" s="674"/>
      <c r="G46" s="674"/>
      <c r="H46" s="674"/>
      <c r="I46" s="674"/>
      <c r="J46" s="674"/>
      <c r="K46" s="677"/>
    </row>
    <row r="47" spans="1:11" s="57" customFormat="1" ht="25.5" customHeight="1">
      <c r="A47" s="267"/>
      <c r="B47" s="52"/>
      <c r="C47" s="771" t="str">
        <f>Translations!$B$197</f>
        <v>Brief description of procedure</v>
      </c>
      <c r="D47" s="780"/>
      <c r="E47" s="757"/>
      <c r="F47" s="758"/>
      <c r="G47" s="758"/>
      <c r="H47" s="758"/>
      <c r="I47" s="758"/>
      <c r="J47" s="758"/>
      <c r="K47" s="759"/>
    </row>
    <row r="48" spans="1:11" s="57" customFormat="1" ht="25.5" customHeight="1">
      <c r="A48" s="267"/>
      <c r="B48" s="52"/>
      <c r="C48" s="781"/>
      <c r="D48" s="782"/>
      <c r="E48" s="760"/>
      <c r="F48" s="761"/>
      <c r="G48" s="761"/>
      <c r="H48" s="761"/>
      <c r="I48" s="761"/>
      <c r="J48" s="761"/>
      <c r="K48" s="762"/>
    </row>
    <row r="49" spans="1:11" s="57" customFormat="1" ht="25.5" customHeight="1">
      <c r="A49" s="267"/>
      <c r="B49" s="52"/>
      <c r="C49" s="783"/>
      <c r="D49" s="784"/>
      <c r="E49" s="768"/>
      <c r="F49" s="769"/>
      <c r="G49" s="769"/>
      <c r="H49" s="769"/>
      <c r="I49" s="769"/>
      <c r="J49" s="769"/>
      <c r="K49" s="770"/>
    </row>
    <row r="50" spans="1:11" s="57" customFormat="1" ht="38.25" customHeight="1">
      <c r="A50" s="267"/>
      <c r="B50" s="52"/>
      <c r="C50" s="777" t="str">
        <f>Translations!$B$336</f>
        <v>Post or department responsible for the procedure and for any data generated</v>
      </c>
      <c r="D50" s="778"/>
      <c r="E50" s="673"/>
      <c r="F50" s="674"/>
      <c r="G50" s="674"/>
      <c r="H50" s="674"/>
      <c r="I50" s="674"/>
      <c r="J50" s="674"/>
      <c r="K50" s="677"/>
    </row>
    <row r="51" spans="1:11" s="57" customFormat="1" ht="25.5" customHeight="1">
      <c r="A51" s="267"/>
      <c r="B51" s="52"/>
      <c r="C51" s="777" t="str">
        <f>Translations!$B$199</f>
        <v>Location where records are kept</v>
      </c>
      <c r="D51" s="778"/>
      <c r="E51" s="673"/>
      <c r="F51" s="674"/>
      <c r="G51" s="674"/>
      <c r="H51" s="674"/>
      <c r="I51" s="674"/>
      <c r="J51" s="674"/>
      <c r="K51" s="677"/>
    </row>
    <row r="52" spans="1:11" s="57" customFormat="1" ht="25.5" customHeight="1">
      <c r="A52" s="267"/>
      <c r="B52" s="52"/>
      <c r="C52" s="777" t="str">
        <f>Translations!$B$337</f>
        <v>Name of IT system used (where applicable).</v>
      </c>
      <c r="D52" s="778"/>
      <c r="E52" s="673"/>
      <c r="F52" s="674"/>
      <c r="G52" s="674"/>
      <c r="H52" s="674"/>
      <c r="I52" s="674"/>
      <c r="J52" s="674"/>
      <c r="K52" s="677"/>
    </row>
    <row r="53" spans="1:11" s="57" customFormat="1" ht="38.25" customHeight="1">
      <c r="A53" s="267"/>
      <c r="B53" s="52"/>
      <c r="C53" s="777" t="str">
        <f>Translations!$B$338</f>
        <v>List of EN or other standards applied (where relevant)</v>
      </c>
      <c r="D53" s="778"/>
      <c r="E53" s="673"/>
      <c r="F53" s="674"/>
      <c r="G53" s="674"/>
      <c r="H53" s="674"/>
      <c r="I53" s="674"/>
      <c r="J53" s="674"/>
      <c r="K53" s="677"/>
    </row>
    <row r="54" spans="1:11" s="57" customFormat="1" ht="25.5" customHeight="1">
      <c r="A54" s="267"/>
      <c r="B54" s="52"/>
      <c r="C54" s="777" t="str">
        <f>Translations!$B$339</f>
        <v>List of primary data sources</v>
      </c>
      <c r="D54" s="779"/>
      <c r="E54" s="673"/>
      <c r="F54" s="674"/>
      <c r="G54" s="674"/>
      <c r="H54" s="674"/>
      <c r="I54" s="674"/>
      <c r="J54" s="674"/>
      <c r="K54" s="677"/>
    </row>
    <row r="55" spans="1:11" s="57" customFormat="1" ht="25.5" customHeight="1">
      <c r="A55" s="267"/>
      <c r="B55" s="52"/>
      <c r="C55" s="771" t="str">
        <f>Translations!$B$340</f>
        <v>Description of the relevant processing steps for each specific data flow activity </v>
      </c>
      <c r="D55" s="772"/>
      <c r="E55" s="757"/>
      <c r="F55" s="758"/>
      <c r="G55" s="758"/>
      <c r="H55" s="758"/>
      <c r="I55" s="758"/>
      <c r="J55" s="758"/>
      <c r="K55" s="759"/>
    </row>
    <row r="56" spans="1:11" s="57" customFormat="1" ht="25.5" customHeight="1">
      <c r="A56" s="267"/>
      <c r="B56" s="52"/>
      <c r="C56" s="773"/>
      <c r="D56" s="774"/>
      <c r="E56" s="760"/>
      <c r="F56" s="761"/>
      <c r="G56" s="761"/>
      <c r="H56" s="761"/>
      <c r="I56" s="761"/>
      <c r="J56" s="761"/>
      <c r="K56" s="762"/>
    </row>
    <row r="57" spans="1:11" s="57" customFormat="1" ht="25.5" customHeight="1">
      <c r="A57" s="267"/>
      <c r="B57" s="52"/>
      <c r="C57" s="773"/>
      <c r="D57" s="774"/>
      <c r="E57" s="760"/>
      <c r="F57" s="761"/>
      <c r="G57" s="761"/>
      <c r="H57" s="761"/>
      <c r="I57" s="761"/>
      <c r="J57" s="761"/>
      <c r="K57" s="762"/>
    </row>
    <row r="58" spans="1:11" s="57" customFormat="1" ht="25.5" customHeight="1">
      <c r="A58" s="267"/>
      <c r="B58" s="52"/>
      <c r="C58" s="775"/>
      <c r="D58" s="776"/>
      <c r="E58" s="768"/>
      <c r="F58" s="769"/>
      <c r="G58" s="769"/>
      <c r="H58" s="769"/>
      <c r="I58" s="769"/>
      <c r="J58" s="769"/>
      <c r="K58" s="770"/>
    </row>
    <row r="59" spans="2:11" ht="12.75">
      <c r="B59" s="147"/>
      <c r="C59" s="220"/>
      <c r="D59" s="220"/>
      <c r="E59" s="220"/>
      <c r="F59" s="215"/>
      <c r="G59" s="215"/>
      <c r="H59" s="215"/>
      <c r="I59" s="215"/>
      <c r="J59" s="215"/>
      <c r="K59" s="215"/>
    </row>
    <row r="60" spans="2:11" ht="42.75" customHeight="1">
      <c r="B60" s="205" t="s">
        <v>261</v>
      </c>
      <c r="C60" s="489" t="str">
        <f>Translations!$B$341</f>
        <v>Please attach a representation of the data flow for the calculation of emissions, including responsibility for retrieving and storing each type of data.  If necessary, please refer to additional information, submitted with your completed plan.</v>
      </c>
      <c r="D60" s="489"/>
      <c r="E60" s="489"/>
      <c r="F60" s="489"/>
      <c r="G60" s="489"/>
      <c r="H60" s="489"/>
      <c r="I60" s="489"/>
      <c r="J60" s="489"/>
      <c r="K60" s="489"/>
    </row>
    <row r="61" spans="2:11" ht="12.75">
      <c r="B61" s="218"/>
      <c r="C61" s="607" t="str">
        <f>Translations!$B$283</f>
        <v>Please reference the file/document attached to your monitoring plan in the box below.</v>
      </c>
      <c r="D61" s="607"/>
      <c r="E61" s="607"/>
      <c r="F61" s="607"/>
      <c r="G61" s="607"/>
      <c r="H61" s="607"/>
      <c r="I61" s="607"/>
      <c r="J61" s="607"/>
      <c r="K61" s="607"/>
    </row>
    <row r="62" spans="2:7" ht="12.75">
      <c r="B62" s="218"/>
      <c r="C62" s="673"/>
      <c r="D62" s="674"/>
      <c r="E62" s="674"/>
      <c r="F62" s="674"/>
      <c r="G62" s="764"/>
    </row>
    <row r="63" spans="2:11" ht="12.75">
      <c r="B63" s="147"/>
      <c r="C63" s="220"/>
      <c r="D63" s="220"/>
      <c r="E63" s="220"/>
      <c r="F63" s="215"/>
      <c r="G63" s="215"/>
      <c r="H63" s="215"/>
      <c r="I63" s="215"/>
      <c r="J63" s="215"/>
      <c r="K63" s="215"/>
    </row>
    <row r="64" spans="2:12" ht="25.5" customHeight="1">
      <c r="B64" s="187" t="s">
        <v>299</v>
      </c>
      <c r="C64" s="694" t="str">
        <f>Translations!$B$286</f>
        <v>Complete the following table with information about the procedure used to ensure regular cross-checks between uplift quantity as provided by invoices and uplift quantity indicated by on-board measurement.</v>
      </c>
      <c r="D64" s="501"/>
      <c r="E64" s="501"/>
      <c r="F64" s="501"/>
      <c r="G64" s="501"/>
      <c r="H64" s="501"/>
      <c r="I64" s="501"/>
      <c r="J64" s="501"/>
      <c r="K64" s="501"/>
      <c r="L64" s="199"/>
    </row>
    <row r="65" spans="2:12" ht="25.5" customHeight="1">
      <c r="B65" s="81"/>
      <c r="C65" s="701" t="str">
        <f>Translations!$B$287</f>
        <v>Where deviations are observed, corrective actions must be taken in accordance with Article 63 of the MRR.</v>
      </c>
      <c r="D65" s="686"/>
      <c r="E65" s="686"/>
      <c r="F65" s="686"/>
      <c r="G65" s="686"/>
      <c r="H65" s="686"/>
      <c r="I65" s="686"/>
      <c r="J65" s="686"/>
      <c r="K65" s="686"/>
      <c r="L65" s="74"/>
    </row>
    <row r="66" spans="2:12" ht="15" customHeight="1">
      <c r="B66" s="147"/>
      <c r="C66" s="680" t="str">
        <f>Translations!$B$194</f>
        <v>Title of procedure</v>
      </c>
      <c r="D66" s="680"/>
      <c r="E66" s="673"/>
      <c r="F66" s="674"/>
      <c r="G66" s="674"/>
      <c r="H66" s="674"/>
      <c r="I66" s="674"/>
      <c r="J66" s="674"/>
      <c r="K66" s="677"/>
      <c r="L66" s="152"/>
    </row>
    <row r="67" spans="2:12" ht="15" customHeight="1">
      <c r="B67" s="147"/>
      <c r="C67" s="680" t="str">
        <f>Translations!$B$195</f>
        <v>Reference for procedure</v>
      </c>
      <c r="D67" s="680"/>
      <c r="E67" s="673"/>
      <c r="F67" s="674"/>
      <c r="G67" s="674"/>
      <c r="H67" s="674"/>
      <c r="I67" s="674"/>
      <c r="J67" s="674"/>
      <c r="K67" s="677"/>
      <c r="L67" s="152"/>
    </row>
    <row r="68" spans="2:12" ht="15" customHeight="1">
      <c r="B68" s="147"/>
      <c r="C68" s="680" t="str">
        <f>Translations!$B$197</f>
        <v>Brief description of procedure</v>
      </c>
      <c r="D68" s="680"/>
      <c r="E68" s="673"/>
      <c r="F68" s="674"/>
      <c r="G68" s="674"/>
      <c r="H68" s="674"/>
      <c r="I68" s="674"/>
      <c r="J68" s="674"/>
      <c r="K68" s="677"/>
      <c r="L68" s="152"/>
    </row>
    <row r="69" spans="2:12" ht="25.5" customHeight="1">
      <c r="B69" s="147"/>
      <c r="C69" s="680" t="str">
        <f>Translations!$B$198</f>
        <v>Post or department responsible for data maintenance</v>
      </c>
      <c r="D69" s="680"/>
      <c r="E69" s="673"/>
      <c r="F69" s="674"/>
      <c r="G69" s="674"/>
      <c r="H69" s="674"/>
      <c r="I69" s="674"/>
      <c r="J69" s="674"/>
      <c r="K69" s="677"/>
      <c r="L69" s="152"/>
    </row>
    <row r="70" spans="2:12" ht="25.5" customHeight="1">
      <c r="B70" s="147"/>
      <c r="C70" s="680" t="str">
        <f>Translations!$B$199</f>
        <v>Location where records are kept</v>
      </c>
      <c r="D70" s="680"/>
      <c r="E70" s="673"/>
      <c r="F70" s="674"/>
      <c r="G70" s="674"/>
      <c r="H70" s="674"/>
      <c r="I70" s="674"/>
      <c r="J70" s="674"/>
      <c r="K70" s="677"/>
      <c r="L70" s="152"/>
    </row>
    <row r="71" spans="2:12" ht="25.5" customHeight="1">
      <c r="B71" s="147"/>
      <c r="C71" s="680" t="str">
        <f>Translations!$B$233</f>
        <v>Name of system used (where applicable)</v>
      </c>
      <c r="D71" s="680"/>
      <c r="E71" s="673"/>
      <c r="F71" s="674"/>
      <c r="G71" s="674"/>
      <c r="H71" s="674"/>
      <c r="I71" s="674"/>
      <c r="J71" s="674"/>
      <c r="K71" s="677"/>
      <c r="L71" s="152"/>
    </row>
    <row r="72" spans="2:6" ht="15" customHeight="1">
      <c r="B72" s="218"/>
      <c r="C72" s="212"/>
      <c r="D72" s="212"/>
      <c r="E72" s="212"/>
      <c r="F72" s="212"/>
    </row>
    <row r="73" spans="2:11" ht="15">
      <c r="B73" s="221">
        <v>14</v>
      </c>
      <c r="C73" s="222" t="str">
        <f>Translations!$B$342</f>
        <v>Control activities</v>
      </c>
      <c r="D73" s="222"/>
      <c r="E73" s="222"/>
      <c r="F73" s="222"/>
      <c r="G73" s="222"/>
      <c r="H73" s="222"/>
      <c r="I73" s="222"/>
      <c r="J73" s="222"/>
      <c r="K73" s="222"/>
    </row>
    <row r="74" spans="2:11" ht="12.75" customHeight="1">
      <c r="B74" s="218"/>
      <c r="C74" s="103"/>
      <c r="D74" s="103"/>
      <c r="E74" s="103"/>
      <c r="F74" s="103"/>
      <c r="G74" s="103"/>
      <c r="H74" s="103"/>
      <c r="I74" s="103"/>
      <c r="J74" s="103"/>
      <c r="K74" s="103"/>
    </row>
    <row r="75" spans="2:11" ht="12.75">
      <c r="B75" s="56" t="s">
        <v>258</v>
      </c>
      <c r="C75" s="492" t="str">
        <f>Translations!$B$343</f>
        <v>Please provide details about the procedures used to assess inherent risks and control risks.</v>
      </c>
      <c r="D75" s="554"/>
      <c r="E75" s="554"/>
      <c r="F75" s="554"/>
      <c r="G75" s="554"/>
      <c r="H75" s="554"/>
      <c r="I75" s="554"/>
      <c r="J75" s="554"/>
      <c r="K75" s="554"/>
    </row>
    <row r="76" spans="2:11" ht="28.5" customHeight="1">
      <c r="B76" s="147"/>
      <c r="C76" s="580" t="str">
        <f>Translations!$B$344</f>
        <v>The brief description should identify how the assessments of inherent risks ("errors") and control risks ("slips") are undertaken when establishing an effective control system.</v>
      </c>
      <c r="D76" s="580"/>
      <c r="E76" s="580"/>
      <c r="F76" s="580"/>
      <c r="G76" s="580"/>
      <c r="H76" s="580"/>
      <c r="I76" s="580"/>
      <c r="J76" s="580"/>
      <c r="K76" s="580"/>
    </row>
    <row r="77" spans="2:11" ht="12.75">
      <c r="B77" s="147"/>
      <c r="C77" s="625" t="str">
        <f>Translations!$B$194</f>
        <v>Title of procedure</v>
      </c>
      <c r="D77" s="626"/>
      <c r="E77" s="673"/>
      <c r="F77" s="674"/>
      <c r="G77" s="674"/>
      <c r="H77" s="674"/>
      <c r="I77" s="674"/>
      <c r="J77" s="674"/>
      <c r="K77" s="677"/>
    </row>
    <row r="78" spans="2:11" ht="12.75">
      <c r="B78" s="147"/>
      <c r="C78" s="625" t="str">
        <f>Translations!$B$195</f>
        <v>Reference for procedure</v>
      </c>
      <c r="D78" s="626"/>
      <c r="E78" s="673"/>
      <c r="F78" s="674"/>
      <c r="G78" s="674"/>
      <c r="H78" s="674"/>
      <c r="I78" s="674"/>
      <c r="J78" s="674"/>
      <c r="K78" s="677"/>
    </row>
    <row r="79" spans="2:11" ht="54" customHeight="1">
      <c r="B79" s="147"/>
      <c r="C79" s="625" t="str">
        <f>Translations!$B$197</f>
        <v>Brief description of procedure</v>
      </c>
      <c r="D79" s="626"/>
      <c r="E79" s="673"/>
      <c r="F79" s="674"/>
      <c r="G79" s="674"/>
      <c r="H79" s="674"/>
      <c r="I79" s="674"/>
      <c r="J79" s="674"/>
      <c r="K79" s="677"/>
    </row>
    <row r="80" spans="2:11" ht="35.25" customHeight="1">
      <c r="B80" s="147"/>
      <c r="C80" s="625" t="str">
        <f>Translations!$B$198</f>
        <v>Post or department responsible for data maintenance</v>
      </c>
      <c r="D80" s="626"/>
      <c r="E80" s="673"/>
      <c r="F80" s="674"/>
      <c r="G80" s="674"/>
      <c r="H80" s="674"/>
      <c r="I80" s="674"/>
      <c r="J80" s="674"/>
      <c r="K80" s="677"/>
    </row>
    <row r="81" spans="2:11" ht="25.5" customHeight="1">
      <c r="B81" s="147"/>
      <c r="C81" s="625" t="str">
        <f>Translations!$B$199</f>
        <v>Location where records are kept</v>
      </c>
      <c r="D81" s="626"/>
      <c r="E81" s="673"/>
      <c r="F81" s="674"/>
      <c r="G81" s="674"/>
      <c r="H81" s="674"/>
      <c r="I81" s="674"/>
      <c r="J81" s="674"/>
      <c r="K81" s="677"/>
    </row>
    <row r="82" spans="2:11" ht="27.75" customHeight="1">
      <c r="B82" s="147"/>
      <c r="C82" s="625" t="str">
        <f>Translations!$B$233</f>
        <v>Name of system used (where applicable)</v>
      </c>
      <c r="D82" s="626"/>
      <c r="E82" s="765"/>
      <c r="F82" s="766"/>
      <c r="G82" s="766"/>
      <c r="H82" s="766"/>
      <c r="I82" s="766"/>
      <c r="J82" s="766"/>
      <c r="K82" s="767"/>
    </row>
    <row r="83" spans="2:11" ht="12.75">
      <c r="B83" s="147"/>
      <c r="C83" s="220"/>
      <c r="D83" s="220"/>
      <c r="E83" s="220"/>
      <c r="F83" s="215"/>
      <c r="G83" s="215"/>
      <c r="H83" s="215"/>
      <c r="I83" s="215"/>
      <c r="J83" s="215"/>
      <c r="K83" s="215"/>
    </row>
    <row r="84" spans="2:11" ht="29.25" customHeight="1">
      <c r="B84" s="56" t="s">
        <v>261</v>
      </c>
      <c r="C84" s="492" t="str">
        <f>Translations!$B$345</f>
        <v>Please provide details about the procedures used to ensure quality assurance of measuring equipment and information technology used for data flow activities.</v>
      </c>
      <c r="D84" s="554"/>
      <c r="E84" s="554"/>
      <c r="F84" s="554"/>
      <c r="G84" s="554"/>
      <c r="H84" s="554"/>
      <c r="I84" s="554"/>
      <c r="J84" s="554"/>
      <c r="K84" s="554"/>
    </row>
    <row r="85" spans="2:11" ht="28.5" customHeight="1">
      <c r="B85" s="147"/>
      <c r="C85" s="580"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85" s="580"/>
      <c r="E85" s="580"/>
      <c r="F85" s="580"/>
      <c r="G85" s="580"/>
      <c r="H85" s="580"/>
      <c r="I85" s="580"/>
      <c r="J85" s="580"/>
      <c r="K85" s="580"/>
    </row>
    <row r="86" spans="2:11" ht="12.75">
      <c r="B86" s="147"/>
      <c r="C86" s="625" t="str">
        <f>Translations!$B$194</f>
        <v>Title of procedure</v>
      </c>
      <c r="D86" s="626"/>
      <c r="E86" s="673"/>
      <c r="F86" s="674"/>
      <c r="G86" s="674"/>
      <c r="H86" s="674"/>
      <c r="I86" s="674"/>
      <c r="J86" s="674"/>
      <c r="K86" s="677"/>
    </row>
    <row r="87" spans="2:11" ht="12.75">
      <c r="B87" s="147"/>
      <c r="C87" s="625" t="str">
        <f>Translations!$B$195</f>
        <v>Reference for procedure</v>
      </c>
      <c r="D87" s="626"/>
      <c r="E87" s="673"/>
      <c r="F87" s="674"/>
      <c r="G87" s="674"/>
      <c r="H87" s="674"/>
      <c r="I87" s="674"/>
      <c r="J87" s="674"/>
      <c r="K87" s="677"/>
    </row>
    <row r="88" spans="2:11" ht="54.75" customHeight="1">
      <c r="B88" s="147"/>
      <c r="C88" s="625" t="str">
        <f>Translations!$B$197</f>
        <v>Brief description of procedure</v>
      </c>
      <c r="D88" s="626"/>
      <c r="E88" s="673"/>
      <c r="F88" s="674"/>
      <c r="G88" s="674"/>
      <c r="H88" s="674"/>
      <c r="I88" s="674"/>
      <c r="J88" s="674"/>
      <c r="K88" s="677"/>
    </row>
    <row r="89" spans="2:11" ht="34.5" customHeight="1">
      <c r="B89" s="147"/>
      <c r="C89" s="625" t="str">
        <f>Translations!$B$198</f>
        <v>Post or department responsible for data maintenance</v>
      </c>
      <c r="D89" s="626"/>
      <c r="E89" s="673"/>
      <c r="F89" s="674"/>
      <c r="G89" s="674"/>
      <c r="H89" s="674"/>
      <c r="I89" s="674"/>
      <c r="J89" s="674"/>
      <c r="K89" s="677"/>
    </row>
    <row r="90" spans="2:11" ht="25.5" customHeight="1">
      <c r="B90" s="147"/>
      <c r="C90" s="625" t="str">
        <f>Translations!$B$199</f>
        <v>Location where records are kept</v>
      </c>
      <c r="D90" s="626"/>
      <c r="E90" s="673"/>
      <c r="F90" s="674"/>
      <c r="G90" s="674"/>
      <c r="H90" s="674"/>
      <c r="I90" s="674"/>
      <c r="J90" s="674"/>
      <c r="K90" s="677"/>
    </row>
    <row r="91" spans="2:11" ht="25.5" customHeight="1">
      <c r="B91" s="147"/>
      <c r="C91" s="625" t="str">
        <f>Translations!$B$233</f>
        <v>Name of system used (where applicable)</v>
      </c>
      <c r="D91" s="626"/>
      <c r="E91" s="765"/>
      <c r="F91" s="766"/>
      <c r="G91" s="766"/>
      <c r="H91" s="766"/>
      <c r="I91" s="766"/>
      <c r="J91" s="766"/>
      <c r="K91" s="767"/>
    </row>
    <row r="92" spans="2:11" ht="12.75" customHeight="1">
      <c r="B92" s="147"/>
      <c r="C92" s="220"/>
      <c r="D92" s="220"/>
      <c r="E92" s="220"/>
      <c r="F92" s="215"/>
      <c r="G92" s="215"/>
      <c r="H92" s="215"/>
      <c r="I92" s="215"/>
      <c r="J92" s="215"/>
      <c r="K92" s="215"/>
    </row>
    <row r="93" spans="2:11" ht="13.5" customHeight="1">
      <c r="B93" s="56" t="s">
        <v>299</v>
      </c>
      <c r="C93" s="492" t="str">
        <f>Translations!$B$347</f>
        <v>Please provide details about the procedures used to ensure regular internal reviews and validation of data.</v>
      </c>
      <c r="D93" s="554"/>
      <c r="E93" s="554"/>
      <c r="F93" s="554"/>
      <c r="G93" s="554"/>
      <c r="H93" s="554"/>
      <c r="I93" s="554"/>
      <c r="J93" s="554"/>
      <c r="K93" s="554"/>
    </row>
    <row r="94" spans="2:11" ht="42" customHeight="1">
      <c r="B94" s="147"/>
      <c r="C94" s="580" t="str">
        <f>Translations!$B$348</f>
        <v>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v>
      </c>
      <c r="D94" s="580"/>
      <c r="E94" s="580"/>
      <c r="F94" s="580"/>
      <c r="G94" s="580"/>
      <c r="H94" s="580"/>
      <c r="I94" s="580"/>
      <c r="J94" s="580"/>
      <c r="K94" s="580"/>
    </row>
    <row r="95" spans="2:11" ht="12.75">
      <c r="B95" s="147"/>
      <c r="C95" s="625" t="str">
        <f>Translations!$B$194</f>
        <v>Title of procedure</v>
      </c>
      <c r="D95" s="626"/>
      <c r="E95" s="673"/>
      <c r="F95" s="674"/>
      <c r="G95" s="674"/>
      <c r="H95" s="674"/>
      <c r="I95" s="674"/>
      <c r="J95" s="674"/>
      <c r="K95" s="677"/>
    </row>
    <row r="96" spans="2:11" ht="12.75" customHeight="1">
      <c r="B96" s="147"/>
      <c r="C96" s="625" t="str">
        <f>Translations!$B$195</f>
        <v>Reference for procedure</v>
      </c>
      <c r="D96" s="626"/>
      <c r="E96" s="673"/>
      <c r="F96" s="674"/>
      <c r="G96" s="674"/>
      <c r="H96" s="674"/>
      <c r="I96" s="674"/>
      <c r="J96" s="674"/>
      <c r="K96" s="677"/>
    </row>
    <row r="97" spans="2:11" ht="54" customHeight="1">
      <c r="B97" s="147"/>
      <c r="C97" s="625" t="str">
        <f>Translations!$B$197</f>
        <v>Brief description of procedure</v>
      </c>
      <c r="D97" s="626"/>
      <c r="E97" s="673"/>
      <c r="F97" s="674"/>
      <c r="G97" s="674"/>
      <c r="H97" s="674"/>
      <c r="I97" s="674"/>
      <c r="J97" s="674"/>
      <c r="K97" s="677"/>
    </row>
    <row r="98" spans="2:11" ht="33.75" customHeight="1">
      <c r="B98" s="147"/>
      <c r="C98" s="625" t="str">
        <f>Translations!$B$198</f>
        <v>Post or department responsible for data maintenance</v>
      </c>
      <c r="D98" s="626"/>
      <c r="E98" s="673"/>
      <c r="F98" s="674"/>
      <c r="G98" s="674"/>
      <c r="H98" s="674"/>
      <c r="I98" s="674"/>
      <c r="J98" s="674"/>
      <c r="K98" s="677"/>
    </row>
    <row r="99" spans="2:11" ht="25.5" customHeight="1">
      <c r="B99" s="147"/>
      <c r="C99" s="625" t="str">
        <f>Translations!$B$199</f>
        <v>Location where records are kept</v>
      </c>
      <c r="D99" s="626"/>
      <c r="E99" s="673"/>
      <c r="F99" s="674"/>
      <c r="G99" s="674"/>
      <c r="H99" s="674"/>
      <c r="I99" s="674"/>
      <c r="J99" s="674"/>
      <c r="K99" s="677"/>
    </row>
    <row r="100" spans="2:11" ht="25.5" customHeight="1">
      <c r="B100" s="147"/>
      <c r="C100" s="625" t="str">
        <f>Translations!$B$233</f>
        <v>Name of system used (where applicable)</v>
      </c>
      <c r="D100" s="626"/>
      <c r="E100" s="765"/>
      <c r="F100" s="766"/>
      <c r="G100" s="766"/>
      <c r="H100" s="766"/>
      <c r="I100" s="766"/>
      <c r="J100" s="766"/>
      <c r="K100" s="767"/>
    </row>
    <row r="101" spans="2:11" ht="12.75">
      <c r="B101" s="147"/>
      <c r="C101" s="220"/>
      <c r="D101" s="220"/>
      <c r="E101" s="220"/>
      <c r="F101" s="215"/>
      <c r="G101" s="215"/>
      <c r="H101" s="215"/>
      <c r="I101" s="215"/>
      <c r="J101" s="215"/>
      <c r="K101" s="215"/>
    </row>
    <row r="102" spans="2:11" ht="13.5" customHeight="1">
      <c r="B102" s="56" t="s">
        <v>263</v>
      </c>
      <c r="C102" s="492" t="str">
        <f>Translations!$B$349</f>
        <v>Please provide details about the procedures used to handle corrections and corrective actions.</v>
      </c>
      <c r="D102" s="554"/>
      <c r="E102" s="554"/>
      <c r="F102" s="554"/>
      <c r="G102" s="554"/>
      <c r="H102" s="554"/>
      <c r="I102" s="554"/>
      <c r="J102" s="554"/>
      <c r="K102" s="554"/>
    </row>
    <row r="103" spans="2:11" ht="34.5" customHeight="1">
      <c r="B103" s="147"/>
      <c r="C103" s="580"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103" s="580"/>
      <c r="E103" s="580"/>
      <c r="F103" s="580"/>
      <c r="G103" s="580"/>
      <c r="H103" s="580"/>
      <c r="I103" s="580"/>
      <c r="J103" s="580"/>
      <c r="K103" s="580"/>
    </row>
    <row r="104" spans="2:11" ht="12.75">
      <c r="B104" s="147"/>
      <c r="C104" s="625" t="str">
        <f>Translations!$B$194</f>
        <v>Title of procedure</v>
      </c>
      <c r="D104" s="626"/>
      <c r="E104" s="673"/>
      <c r="F104" s="674"/>
      <c r="G104" s="674"/>
      <c r="H104" s="674"/>
      <c r="I104" s="674"/>
      <c r="J104" s="674"/>
      <c r="K104" s="677"/>
    </row>
    <row r="105" spans="2:11" ht="12.75">
      <c r="B105" s="147"/>
      <c r="C105" s="625" t="str">
        <f>Translations!$B$195</f>
        <v>Reference for procedure</v>
      </c>
      <c r="D105" s="626"/>
      <c r="E105" s="673"/>
      <c r="F105" s="674"/>
      <c r="G105" s="674"/>
      <c r="H105" s="674"/>
      <c r="I105" s="674"/>
      <c r="J105" s="674"/>
      <c r="K105" s="677"/>
    </row>
    <row r="106" spans="2:11" ht="54" customHeight="1">
      <c r="B106" s="147"/>
      <c r="C106" s="625" t="str">
        <f>Translations!$B$197</f>
        <v>Brief description of procedure</v>
      </c>
      <c r="D106" s="626"/>
      <c r="E106" s="673"/>
      <c r="F106" s="674"/>
      <c r="G106" s="674"/>
      <c r="H106" s="674"/>
      <c r="I106" s="674"/>
      <c r="J106" s="674"/>
      <c r="K106" s="677"/>
    </row>
    <row r="107" spans="2:11" ht="35.25" customHeight="1">
      <c r="B107" s="147"/>
      <c r="C107" s="625" t="str">
        <f>Translations!$B$198</f>
        <v>Post or department responsible for data maintenance</v>
      </c>
      <c r="D107" s="626"/>
      <c r="E107" s="673"/>
      <c r="F107" s="674"/>
      <c r="G107" s="674"/>
      <c r="H107" s="674"/>
      <c r="I107" s="674"/>
      <c r="J107" s="674"/>
      <c r="K107" s="677"/>
    </row>
    <row r="108" spans="2:11" ht="25.5" customHeight="1">
      <c r="B108" s="147"/>
      <c r="C108" s="625" t="str">
        <f>Translations!$B$199</f>
        <v>Location where records are kept</v>
      </c>
      <c r="D108" s="626"/>
      <c r="E108" s="673"/>
      <c r="F108" s="674"/>
      <c r="G108" s="674"/>
      <c r="H108" s="674"/>
      <c r="I108" s="674"/>
      <c r="J108" s="674"/>
      <c r="K108" s="677"/>
    </row>
    <row r="109" spans="2:11" ht="25.5" customHeight="1">
      <c r="B109" s="147"/>
      <c r="C109" s="625" t="str">
        <f>Translations!$B$233</f>
        <v>Name of system used (where applicable)</v>
      </c>
      <c r="D109" s="626"/>
      <c r="E109" s="765"/>
      <c r="F109" s="766"/>
      <c r="G109" s="766"/>
      <c r="H109" s="766"/>
      <c r="I109" s="766"/>
      <c r="J109" s="766"/>
      <c r="K109" s="767"/>
    </row>
    <row r="110" spans="2:11" ht="12.75">
      <c r="B110" s="147"/>
      <c r="C110" s="220"/>
      <c r="D110" s="220"/>
      <c r="E110" s="220"/>
      <c r="F110" s="215"/>
      <c r="G110" s="215"/>
      <c r="H110" s="215"/>
      <c r="I110" s="215"/>
      <c r="J110" s="215"/>
      <c r="K110" s="215"/>
    </row>
    <row r="111" spans="2:11" ht="13.5" customHeight="1">
      <c r="B111" s="56" t="s">
        <v>264</v>
      </c>
      <c r="C111" s="492" t="str">
        <f>Translations!$B$351</f>
        <v>If applicable, please provide details about the procedures used to control outsourced activities.</v>
      </c>
      <c r="D111" s="554"/>
      <c r="E111" s="554"/>
      <c r="F111" s="554"/>
      <c r="G111" s="554"/>
      <c r="H111" s="554"/>
      <c r="I111" s="554"/>
      <c r="J111" s="554"/>
      <c r="K111" s="554"/>
    </row>
    <row r="112" spans="2:11" ht="28.5" customHeight="1">
      <c r="B112" s="147"/>
      <c r="C112" s="580" t="str">
        <f>Translations!$B$352</f>
        <v>The brief description should identify how data flow activities and control activities of outsourced processes are checked and what checks are undertaken on the quality of the resulting data.</v>
      </c>
      <c r="D112" s="580"/>
      <c r="E112" s="580"/>
      <c r="F112" s="580"/>
      <c r="G112" s="580"/>
      <c r="H112" s="580"/>
      <c r="I112" s="580"/>
      <c r="J112" s="580"/>
      <c r="K112" s="580"/>
    </row>
    <row r="113" spans="2:11" ht="12.75">
      <c r="B113" s="147"/>
      <c r="C113" s="625" t="str">
        <f>Translations!$B$194</f>
        <v>Title of procedure</v>
      </c>
      <c r="D113" s="626"/>
      <c r="E113" s="673"/>
      <c r="F113" s="674"/>
      <c r="G113" s="674"/>
      <c r="H113" s="674"/>
      <c r="I113" s="674"/>
      <c r="J113" s="674"/>
      <c r="K113" s="677"/>
    </row>
    <row r="114" spans="2:11" ht="12.75">
      <c r="B114" s="147"/>
      <c r="C114" s="625" t="str">
        <f>Translations!$B$195</f>
        <v>Reference for procedure</v>
      </c>
      <c r="D114" s="626"/>
      <c r="E114" s="673"/>
      <c r="F114" s="674"/>
      <c r="G114" s="674"/>
      <c r="H114" s="674"/>
      <c r="I114" s="674"/>
      <c r="J114" s="674"/>
      <c r="K114" s="677"/>
    </row>
    <row r="115" spans="2:11" ht="54" customHeight="1">
      <c r="B115" s="147"/>
      <c r="C115" s="625" t="str">
        <f>Translations!$B$197</f>
        <v>Brief description of procedure</v>
      </c>
      <c r="D115" s="626"/>
      <c r="E115" s="673"/>
      <c r="F115" s="674"/>
      <c r="G115" s="674"/>
      <c r="H115" s="674"/>
      <c r="I115" s="674"/>
      <c r="J115" s="674"/>
      <c r="K115" s="677"/>
    </row>
    <row r="116" spans="2:11" ht="34.5" customHeight="1">
      <c r="B116" s="147"/>
      <c r="C116" s="625" t="str">
        <f>Translations!$B$198</f>
        <v>Post or department responsible for data maintenance</v>
      </c>
      <c r="D116" s="626"/>
      <c r="E116" s="673"/>
      <c r="F116" s="674"/>
      <c r="G116" s="674"/>
      <c r="H116" s="674"/>
      <c r="I116" s="674"/>
      <c r="J116" s="674"/>
      <c r="K116" s="677"/>
    </row>
    <row r="117" spans="2:11" ht="25.5" customHeight="1">
      <c r="B117" s="147"/>
      <c r="C117" s="625" t="str">
        <f>Translations!$B$199</f>
        <v>Location where records are kept</v>
      </c>
      <c r="D117" s="626"/>
      <c r="E117" s="673"/>
      <c r="F117" s="674"/>
      <c r="G117" s="674"/>
      <c r="H117" s="674"/>
      <c r="I117" s="674"/>
      <c r="J117" s="674"/>
      <c r="K117" s="677"/>
    </row>
    <row r="118" spans="2:11" ht="25.5" customHeight="1">
      <c r="B118" s="147"/>
      <c r="C118" s="625" t="str">
        <f>Translations!$B$233</f>
        <v>Name of system used (where applicable)</v>
      </c>
      <c r="D118" s="626"/>
      <c r="E118" s="765"/>
      <c r="F118" s="766"/>
      <c r="G118" s="766"/>
      <c r="H118" s="766"/>
      <c r="I118" s="766"/>
      <c r="J118" s="766"/>
      <c r="K118" s="767"/>
    </row>
    <row r="119" spans="2:11" ht="12.75">
      <c r="B119" s="147"/>
      <c r="C119" s="220"/>
      <c r="D119" s="220"/>
      <c r="E119" s="220"/>
      <c r="F119" s="215"/>
      <c r="G119" s="215"/>
      <c r="H119" s="215"/>
      <c r="I119" s="215"/>
      <c r="J119" s="215"/>
      <c r="K119" s="215"/>
    </row>
    <row r="120" spans="2:11" ht="13.5" customHeight="1">
      <c r="B120" s="56" t="s">
        <v>259</v>
      </c>
      <c r="C120" s="492" t="str">
        <f>Translations!$B$353</f>
        <v>Please provide details about the procedures used to manage record keeping and documentation.</v>
      </c>
      <c r="D120" s="554"/>
      <c r="E120" s="554"/>
      <c r="F120" s="554"/>
      <c r="G120" s="554"/>
      <c r="H120" s="554"/>
      <c r="I120" s="554"/>
      <c r="J120" s="554"/>
      <c r="K120" s="554"/>
    </row>
    <row r="121" spans="2:11" ht="35.25" customHeight="1">
      <c r="B121" s="147"/>
      <c r="C121" s="580"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21" s="580"/>
      <c r="E121" s="580"/>
      <c r="F121" s="580"/>
      <c r="G121" s="580"/>
      <c r="H121" s="580"/>
      <c r="I121" s="580"/>
      <c r="J121" s="580"/>
      <c r="K121" s="580"/>
    </row>
    <row r="122" spans="2:11" ht="12.75">
      <c r="B122" s="147"/>
      <c r="C122" s="625" t="str">
        <f>Translations!$B$194</f>
        <v>Title of procedure</v>
      </c>
      <c r="D122" s="626"/>
      <c r="E122" s="673"/>
      <c r="F122" s="674"/>
      <c r="G122" s="674"/>
      <c r="H122" s="674"/>
      <c r="I122" s="674"/>
      <c r="J122" s="674"/>
      <c r="K122" s="677"/>
    </row>
    <row r="123" spans="2:11" ht="12.75">
      <c r="B123" s="147"/>
      <c r="C123" s="625" t="str">
        <f>Translations!$B$195</f>
        <v>Reference for procedure</v>
      </c>
      <c r="D123" s="626"/>
      <c r="E123" s="673"/>
      <c r="F123" s="674"/>
      <c r="G123" s="674"/>
      <c r="H123" s="674"/>
      <c r="I123" s="674"/>
      <c r="J123" s="674"/>
      <c r="K123" s="677"/>
    </row>
    <row r="124" spans="2:11" ht="54" customHeight="1">
      <c r="B124" s="147"/>
      <c r="C124" s="625" t="str">
        <f>Translations!$B$197</f>
        <v>Brief description of procedure</v>
      </c>
      <c r="D124" s="626"/>
      <c r="E124" s="673"/>
      <c r="F124" s="674"/>
      <c r="G124" s="674"/>
      <c r="H124" s="674"/>
      <c r="I124" s="674"/>
      <c r="J124" s="674"/>
      <c r="K124" s="677"/>
    </row>
    <row r="125" spans="2:11" ht="34.5" customHeight="1">
      <c r="B125" s="147"/>
      <c r="C125" s="625" t="str">
        <f>Translations!$B$198</f>
        <v>Post or department responsible for data maintenance</v>
      </c>
      <c r="D125" s="626"/>
      <c r="E125" s="673"/>
      <c r="F125" s="674"/>
      <c r="G125" s="674"/>
      <c r="H125" s="674"/>
      <c r="I125" s="674"/>
      <c r="J125" s="674"/>
      <c r="K125" s="677"/>
    </row>
    <row r="126" spans="2:11" ht="25.5" customHeight="1">
      <c r="B126" s="147"/>
      <c r="C126" s="625" t="str">
        <f>Translations!$B$199</f>
        <v>Location where records are kept</v>
      </c>
      <c r="D126" s="626"/>
      <c r="E126" s="673"/>
      <c r="F126" s="674"/>
      <c r="G126" s="674"/>
      <c r="H126" s="674"/>
      <c r="I126" s="674"/>
      <c r="J126" s="674"/>
      <c r="K126" s="677"/>
    </row>
    <row r="127" spans="2:11" ht="25.5" customHeight="1">
      <c r="B127" s="147"/>
      <c r="C127" s="625" t="str">
        <f>Translations!$B$233</f>
        <v>Name of system used (where applicable)</v>
      </c>
      <c r="D127" s="626"/>
      <c r="E127" s="765"/>
      <c r="F127" s="766"/>
      <c r="G127" s="766"/>
      <c r="H127" s="766"/>
      <c r="I127" s="766"/>
      <c r="J127" s="766"/>
      <c r="K127" s="767"/>
    </row>
    <row r="128" spans="2:11" ht="12.75">
      <c r="B128" s="147"/>
      <c r="C128" s="220"/>
      <c r="D128" s="220"/>
      <c r="E128" s="220"/>
      <c r="F128" s="215"/>
      <c r="G128" s="215"/>
      <c r="H128" s="215"/>
      <c r="I128" s="215"/>
      <c r="J128" s="215"/>
      <c r="K128" s="215"/>
    </row>
    <row r="129" spans="2:11" ht="44.25" customHeight="1">
      <c r="B129" s="205" t="s">
        <v>567</v>
      </c>
      <c r="C129" s="489" t="str">
        <f>Translations!$B$355</f>
        <v>Please provide the results of a risk assessment that demonstrates that the control activities and procedures are commensurate with the risks identified.  (Note: Only applicable to operators who are not small emitters or small emitters who do not intend to use the small emitters tool)</v>
      </c>
      <c r="D129" s="489"/>
      <c r="E129" s="489"/>
      <c r="F129" s="489"/>
      <c r="G129" s="489"/>
      <c r="H129" s="489"/>
      <c r="I129" s="489"/>
      <c r="J129" s="489"/>
      <c r="K129" s="489"/>
    </row>
    <row r="130" spans="2:11" ht="13.5" customHeight="1">
      <c r="B130" s="218"/>
      <c r="C130" s="607" t="str">
        <f>Translations!$B$283</f>
        <v>Please reference the file/document attached to your monitoring plan in the box below.</v>
      </c>
      <c r="D130" s="607"/>
      <c r="E130" s="607"/>
      <c r="F130" s="607"/>
      <c r="G130" s="607"/>
      <c r="H130" s="607"/>
      <c r="I130" s="607"/>
      <c r="J130" s="607"/>
      <c r="K130" s="607"/>
    </row>
    <row r="131" spans="2:7" ht="12.75">
      <c r="B131" s="218"/>
      <c r="C131" s="738"/>
      <c r="D131" s="763"/>
      <c r="E131" s="763"/>
      <c r="F131" s="763"/>
      <c r="G131" s="737"/>
    </row>
    <row r="132" spans="2:6" ht="12.75" customHeight="1">
      <c r="B132" s="218"/>
      <c r="C132" s="212"/>
      <c r="D132" s="212"/>
      <c r="E132" s="212"/>
      <c r="F132" s="212"/>
    </row>
    <row r="133" spans="2:11" ht="30.75" customHeight="1">
      <c r="B133" s="56" t="s">
        <v>271</v>
      </c>
      <c r="C133" s="788" t="str">
        <f>Translations!$B$356</f>
        <v>Does your organisation have a documented environmental management system?  Please choose the most relevant response.</v>
      </c>
      <c r="D133" s="788"/>
      <c r="E133" s="788"/>
      <c r="F133" s="788"/>
      <c r="G133" s="788"/>
      <c r="H133" s="788"/>
      <c r="I133" s="788"/>
      <c r="J133" s="788"/>
      <c r="K133" s="788"/>
    </row>
    <row r="134" spans="3:11" ht="12.75" customHeight="1">
      <c r="C134" s="738" t="s">
        <v>303</v>
      </c>
      <c r="D134" s="763"/>
      <c r="E134" s="763"/>
      <c r="F134" s="763"/>
      <c r="G134" s="789"/>
      <c r="H134" s="224"/>
      <c r="I134" s="224"/>
      <c r="J134" s="224"/>
      <c r="K134" s="224"/>
    </row>
    <row r="135" spans="2:11" ht="12.75" customHeight="1">
      <c r="B135" s="56"/>
      <c r="C135" s="98"/>
      <c r="D135" s="225"/>
      <c r="E135" s="224"/>
      <c r="F135" s="224"/>
      <c r="G135" s="224"/>
      <c r="H135" s="224"/>
      <c r="I135" s="224"/>
      <c r="J135" s="224"/>
      <c r="K135" s="224"/>
    </row>
    <row r="136" spans="2:11" ht="41.25" customHeight="1">
      <c r="B136" s="205" t="s">
        <v>294</v>
      </c>
      <c r="C136" s="489" t="str">
        <f>Translations!$B$357</f>
        <v>If the Environmental Management System is certified by an accredited organisation and the system incorporates procedures relevant to EU ETS monitoring and reporting, please specify to which standard e.g. ISO14001, EMAS, etc.</v>
      </c>
      <c r="D136" s="489"/>
      <c r="E136" s="489"/>
      <c r="F136" s="489"/>
      <c r="G136" s="489"/>
      <c r="H136" s="489"/>
      <c r="I136" s="489"/>
      <c r="J136" s="489"/>
      <c r="K136" s="489"/>
    </row>
    <row r="137" spans="3:11" ht="12.75" customHeight="1">
      <c r="C137" s="738"/>
      <c r="D137" s="741"/>
      <c r="E137" s="741"/>
      <c r="F137" s="741"/>
      <c r="G137" s="737"/>
      <c r="H137" s="223"/>
      <c r="I137" s="223"/>
      <c r="J137" s="223"/>
      <c r="K137" s="223"/>
    </row>
    <row r="138" spans="2:5" ht="12.75" customHeight="1">
      <c r="B138" s="226"/>
      <c r="C138" s="98"/>
      <c r="D138" s="227"/>
      <c r="E138" s="227"/>
    </row>
    <row r="139" spans="1:11" s="74" customFormat="1" ht="12.75" customHeight="1">
      <c r="A139" s="267"/>
      <c r="B139" s="79"/>
      <c r="C139" s="212"/>
      <c r="D139" s="212"/>
      <c r="E139" s="212"/>
      <c r="F139" s="212"/>
      <c r="G139" s="212"/>
      <c r="H139" s="212"/>
      <c r="I139" s="212"/>
      <c r="J139" s="212"/>
      <c r="K139" s="212"/>
    </row>
    <row r="140" spans="2:11" ht="15">
      <c r="B140" s="216">
        <v>15</v>
      </c>
      <c r="C140" s="217" t="str">
        <f>Translations!$B$18</f>
        <v>List of definitions and abbreviations used</v>
      </c>
      <c r="D140" s="228"/>
      <c r="E140" s="228"/>
      <c r="F140" s="228"/>
      <c r="G140" s="228"/>
      <c r="H140" s="228"/>
      <c r="I140" s="228"/>
      <c r="J140" s="228"/>
      <c r="K140" s="228"/>
    </row>
    <row r="141" spans="2:11" ht="12.75" customHeight="1">
      <c r="B141" s="218"/>
      <c r="C141" s="103"/>
      <c r="D141" s="103"/>
      <c r="E141" s="103"/>
      <c r="F141" s="103"/>
      <c r="G141" s="103"/>
      <c r="H141" s="103"/>
      <c r="I141" s="103"/>
      <c r="J141" s="103"/>
      <c r="K141" s="80"/>
    </row>
    <row r="142" spans="2:11" ht="12.75">
      <c r="B142" s="56" t="s">
        <v>258</v>
      </c>
      <c r="C142" s="790" t="str">
        <f>Translations!$B$358</f>
        <v>Please list any abbreviations, acronyms or definitions that you have used in completing this monitoring plan.</v>
      </c>
      <c r="D142" s="790"/>
      <c r="E142" s="790"/>
      <c r="F142" s="790"/>
      <c r="G142" s="790"/>
      <c r="H142" s="790"/>
      <c r="I142" s="790"/>
      <c r="J142" s="790"/>
      <c r="K142" s="790"/>
    </row>
    <row r="143" spans="2:11" ht="12.75">
      <c r="B143" s="218"/>
      <c r="C143" s="103"/>
      <c r="D143" s="103"/>
      <c r="E143" s="103"/>
      <c r="F143" s="103"/>
      <c r="G143" s="103"/>
      <c r="H143" s="103"/>
      <c r="I143" s="103"/>
      <c r="J143" s="103"/>
      <c r="K143" s="103"/>
    </row>
    <row r="144" spans="3:11" ht="12.75">
      <c r="C144" s="787" t="str">
        <f>Translations!$B$359</f>
        <v>Abbreviation</v>
      </c>
      <c r="D144" s="787"/>
      <c r="E144" s="787" t="str">
        <f>Translations!$B$360</f>
        <v>Definition</v>
      </c>
      <c r="F144" s="787"/>
      <c r="G144" s="787"/>
      <c r="H144" s="787"/>
      <c r="I144" s="787"/>
      <c r="J144" s="787"/>
      <c r="K144" s="787"/>
    </row>
    <row r="145" spans="3:11" ht="12.75">
      <c r="C145" s="786"/>
      <c r="D145" s="786"/>
      <c r="E145" s="629"/>
      <c r="F145" s="629"/>
      <c r="G145" s="629"/>
      <c r="H145" s="629"/>
      <c r="I145" s="629"/>
      <c r="J145" s="629"/>
      <c r="K145" s="629"/>
    </row>
    <row r="146" spans="3:11" ht="12.75">
      <c r="C146" s="786"/>
      <c r="D146" s="786"/>
      <c r="E146" s="629"/>
      <c r="F146" s="629"/>
      <c r="G146" s="629"/>
      <c r="H146" s="629"/>
      <c r="I146" s="629"/>
      <c r="J146" s="629"/>
      <c r="K146" s="629"/>
    </row>
    <row r="147" spans="3:11" ht="12.75">
      <c r="C147" s="786"/>
      <c r="D147" s="786"/>
      <c r="E147" s="629"/>
      <c r="F147" s="629"/>
      <c r="G147" s="629"/>
      <c r="H147" s="629"/>
      <c r="I147" s="629"/>
      <c r="J147" s="629"/>
      <c r="K147" s="629"/>
    </row>
    <row r="148" spans="3:11" ht="12.75">
      <c r="C148" s="786"/>
      <c r="D148" s="786"/>
      <c r="E148" s="629"/>
      <c r="F148" s="629"/>
      <c r="G148" s="629"/>
      <c r="H148" s="629"/>
      <c r="I148" s="629"/>
      <c r="J148" s="629"/>
      <c r="K148" s="629"/>
    </row>
    <row r="149" spans="3:11" ht="12.75">
      <c r="C149" s="786"/>
      <c r="D149" s="786"/>
      <c r="E149" s="629"/>
      <c r="F149" s="629"/>
      <c r="G149" s="629"/>
      <c r="H149" s="629"/>
      <c r="I149" s="629"/>
      <c r="J149" s="629"/>
      <c r="K149" s="629"/>
    </row>
    <row r="150" spans="3:11" ht="12.75">
      <c r="C150" s="786"/>
      <c r="D150" s="786"/>
      <c r="E150" s="629"/>
      <c r="F150" s="629"/>
      <c r="G150" s="629"/>
      <c r="H150" s="629"/>
      <c r="I150" s="629"/>
      <c r="J150" s="629"/>
      <c r="K150" s="629"/>
    </row>
    <row r="151" spans="3:11" ht="12.75">
      <c r="C151" s="786"/>
      <c r="D151" s="786"/>
      <c r="E151" s="629"/>
      <c r="F151" s="629"/>
      <c r="G151" s="629"/>
      <c r="H151" s="629"/>
      <c r="I151" s="629"/>
      <c r="J151" s="629"/>
      <c r="K151" s="629"/>
    </row>
    <row r="152" spans="3:11" ht="12.75">
      <c r="C152" s="786"/>
      <c r="D152" s="786"/>
      <c r="E152" s="629"/>
      <c r="F152" s="629"/>
      <c r="G152" s="629"/>
      <c r="H152" s="629"/>
      <c r="I152" s="629"/>
      <c r="J152" s="629"/>
      <c r="K152" s="629"/>
    </row>
    <row r="153" spans="3:11" ht="12.75">
      <c r="C153" s="786"/>
      <c r="D153" s="786"/>
      <c r="E153" s="629"/>
      <c r="F153" s="629"/>
      <c r="G153" s="629"/>
      <c r="H153" s="629"/>
      <c r="I153" s="629"/>
      <c r="J153" s="629"/>
      <c r="K153" s="629"/>
    </row>
    <row r="154" spans="3:11" ht="12.75">
      <c r="C154" s="786"/>
      <c r="D154" s="786"/>
      <c r="E154" s="629"/>
      <c r="F154" s="629"/>
      <c r="G154" s="629"/>
      <c r="H154" s="629"/>
      <c r="I154" s="629"/>
      <c r="J154" s="629"/>
      <c r="K154" s="629"/>
    </row>
    <row r="155" spans="2:11" ht="12.75">
      <c r="B155" s="229"/>
      <c r="C155" s="230"/>
      <c r="D155" s="230"/>
      <c r="E155" s="230"/>
      <c r="F155" s="230"/>
      <c r="G155" s="230"/>
      <c r="H155" s="230"/>
      <c r="I155" s="230"/>
      <c r="J155" s="230"/>
      <c r="K155" s="230"/>
    </row>
    <row r="156" spans="2:11" ht="15">
      <c r="B156" s="216">
        <v>16</v>
      </c>
      <c r="C156" s="217" t="str">
        <f>Translations!$B$19</f>
        <v>Additional information</v>
      </c>
      <c r="D156" s="228"/>
      <c r="E156" s="228"/>
      <c r="F156" s="228"/>
      <c r="G156" s="228"/>
      <c r="H156" s="228"/>
      <c r="I156" s="228"/>
      <c r="J156" s="228"/>
      <c r="K156" s="228"/>
    </row>
    <row r="157" spans="2:11" ht="12.75">
      <c r="B157" s="218"/>
      <c r="C157" s="103"/>
      <c r="D157" s="103"/>
      <c r="E157" s="103"/>
      <c r="F157" s="103"/>
      <c r="G157" s="103"/>
      <c r="H157" s="103"/>
      <c r="I157" s="103"/>
      <c r="J157" s="103"/>
      <c r="K157" s="103"/>
    </row>
    <row r="158" spans="2:11" ht="41.25" customHeight="1">
      <c r="B158" s="56" t="s">
        <v>258</v>
      </c>
      <c r="C158" s="492"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58" s="492"/>
      <c r="E158" s="492"/>
      <c r="F158" s="492"/>
      <c r="G158" s="492"/>
      <c r="H158" s="492"/>
      <c r="I158" s="492"/>
      <c r="J158" s="492"/>
      <c r="K158" s="492"/>
    </row>
    <row r="159" spans="2:11" ht="36" customHeight="1">
      <c r="B159" s="231"/>
      <c r="C159" s="604"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59" s="604"/>
      <c r="E159" s="604"/>
      <c r="F159" s="604"/>
      <c r="G159" s="604"/>
      <c r="H159" s="604"/>
      <c r="I159" s="604"/>
      <c r="J159" s="604"/>
      <c r="K159" s="604"/>
    </row>
    <row r="160" spans="3:11" ht="12.75" customHeight="1">
      <c r="C160" s="604" t="str">
        <f>Translations!$B$363</f>
        <v>Please provide file name(s) (if in an electronic format) or document reference number(s) (if hard copy) below:</v>
      </c>
      <c r="D160" s="604"/>
      <c r="E160" s="604"/>
      <c r="F160" s="604"/>
      <c r="G160" s="604"/>
      <c r="H160" s="604"/>
      <c r="I160" s="604"/>
      <c r="J160" s="604"/>
      <c r="K160" s="604"/>
    </row>
    <row r="161" spans="3:11" ht="12.75">
      <c r="C161" s="791" t="str">
        <f>Translations!$B$364</f>
        <v>File name/Reference</v>
      </c>
      <c r="D161" s="791"/>
      <c r="E161" s="791" t="str">
        <f>Translations!$B$365</f>
        <v>Document description</v>
      </c>
      <c r="F161" s="791"/>
      <c r="G161" s="791"/>
      <c r="H161" s="791"/>
      <c r="I161" s="791"/>
      <c r="J161" s="791"/>
      <c r="K161" s="791"/>
    </row>
    <row r="162" spans="3:11" ht="12.75">
      <c r="C162" s="792"/>
      <c r="D162" s="792"/>
      <c r="E162" s="793"/>
      <c r="F162" s="793"/>
      <c r="G162" s="793"/>
      <c r="H162" s="793"/>
      <c r="I162" s="793"/>
      <c r="J162" s="793"/>
      <c r="K162" s="793"/>
    </row>
    <row r="163" spans="3:11" ht="12.75">
      <c r="C163" s="792"/>
      <c r="D163" s="792"/>
      <c r="E163" s="793"/>
      <c r="F163" s="793"/>
      <c r="G163" s="793"/>
      <c r="H163" s="793"/>
      <c r="I163" s="793"/>
      <c r="J163" s="793"/>
      <c r="K163" s="793"/>
    </row>
    <row r="164" spans="3:11" ht="12.75">
      <c r="C164" s="792"/>
      <c r="D164" s="792"/>
      <c r="E164" s="793"/>
      <c r="F164" s="793"/>
      <c r="G164" s="793"/>
      <c r="H164" s="793"/>
      <c r="I164" s="793"/>
      <c r="J164" s="793"/>
      <c r="K164" s="793"/>
    </row>
    <row r="165" spans="3:11" ht="12.75">
      <c r="C165" s="792"/>
      <c r="D165" s="792"/>
      <c r="E165" s="793"/>
      <c r="F165" s="793"/>
      <c r="G165" s="793"/>
      <c r="H165" s="793"/>
      <c r="I165" s="793"/>
      <c r="J165" s="793"/>
      <c r="K165" s="793"/>
    </row>
    <row r="166" spans="3:11" ht="12.75">
      <c r="C166" s="792"/>
      <c r="D166" s="792"/>
      <c r="E166" s="793"/>
      <c r="F166" s="793"/>
      <c r="G166" s="793"/>
      <c r="H166" s="793"/>
      <c r="I166" s="793"/>
      <c r="J166" s="793"/>
      <c r="K166" s="793"/>
    </row>
    <row r="167" spans="3:11" ht="12.75">
      <c r="C167" s="792"/>
      <c r="D167" s="792"/>
      <c r="E167" s="793"/>
      <c r="F167" s="793"/>
      <c r="G167" s="793"/>
      <c r="H167" s="793"/>
      <c r="I167" s="793"/>
      <c r="J167" s="793"/>
      <c r="K167" s="793"/>
    </row>
    <row r="168" spans="3:11" ht="12.75">
      <c r="C168" s="792"/>
      <c r="D168" s="792"/>
      <c r="E168" s="793"/>
      <c r="F168" s="793"/>
      <c r="G168" s="793"/>
      <c r="H168" s="793"/>
      <c r="I168" s="793"/>
      <c r="J168" s="793"/>
      <c r="K168" s="793"/>
    </row>
    <row r="169" spans="3:11" ht="12.75">
      <c r="C169" s="792"/>
      <c r="D169" s="792"/>
      <c r="E169" s="793"/>
      <c r="F169" s="793"/>
      <c r="G169" s="793"/>
      <c r="H169" s="793"/>
      <c r="I169" s="793"/>
      <c r="J169" s="793"/>
      <c r="K169" s="793"/>
    </row>
    <row r="171" spans="3:9" ht="12.75">
      <c r="C171" s="579" t="s">
        <v>1128</v>
      </c>
      <c r="D171" s="579"/>
      <c r="E171" s="579"/>
      <c r="F171" s="579"/>
      <c r="G171" s="579"/>
      <c r="H171" s="579"/>
      <c r="I171" s="579"/>
    </row>
  </sheetData>
  <sheetProtection sheet="1" objects="1" scenarios="1" formatCells="0" formatColumns="0" formatRows="0" insertColumns="0" insertRows="0"/>
  <mergeCells count="226">
    <mergeCell ref="C18:D18"/>
    <mergeCell ref="C13:D13"/>
    <mergeCell ref="E13:K13"/>
    <mergeCell ref="E14:K14"/>
    <mergeCell ref="E15:K15"/>
    <mergeCell ref="E16:K16"/>
    <mergeCell ref="E17:K17"/>
    <mergeCell ref="E18:K18"/>
    <mergeCell ref="C7:J7"/>
    <mergeCell ref="C14:D14"/>
    <mergeCell ref="C15:D15"/>
    <mergeCell ref="C16:D16"/>
    <mergeCell ref="C17:D17"/>
    <mergeCell ref="C78:D78"/>
    <mergeCell ref="E78:K78"/>
    <mergeCell ref="C76:K76"/>
    <mergeCell ref="E24:K24"/>
    <mergeCell ref="E22:K22"/>
    <mergeCell ref="C24:D24"/>
    <mergeCell ref="C32:D32"/>
    <mergeCell ref="E32:K32"/>
    <mergeCell ref="C26:D26"/>
    <mergeCell ref="C27:D27"/>
    <mergeCell ref="E26:K26"/>
    <mergeCell ref="E163:K163"/>
    <mergeCell ref="C169:D169"/>
    <mergeCell ref="E169:K169"/>
    <mergeCell ref="C167:D167"/>
    <mergeCell ref="E167:K167"/>
    <mergeCell ref="C168:D168"/>
    <mergeCell ref="E168:K168"/>
    <mergeCell ref="C166:D166"/>
    <mergeCell ref="C161:D161"/>
    <mergeCell ref="C164:D164"/>
    <mergeCell ref="E164:K164"/>
    <mergeCell ref="E161:K161"/>
    <mergeCell ref="E166:K166"/>
    <mergeCell ref="C162:D162"/>
    <mergeCell ref="E162:K162"/>
    <mergeCell ref="C165:D165"/>
    <mergeCell ref="E165:K165"/>
    <mergeCell ref="C163:D163"/>
    <mergeCell ref="C160:K160"/>
    <mergeCell ref="C133:K133"/>
    <mergeCell ref="C134:G134"/>
    <mergeCell ref="C144:D144"/>
    <mergeCell ref="C147:D147"/>
    <mergeCell ref="C142:K142"/>
    <mergeCell ref="E154:K154"/>
    <mergeCell ref="C158:K158"/>
    <mergeCell ref="C159:K159"/>
    <mergeCell ref="C154:D154"/>
    <mergeCell ref="C34:D34"/>
    <mergeCell ref="E34:K34"/>
    <mergeCell ref="C35:D35"/>
    <mergeCell ref="E35:K35"/>
    <mergeCell ref="C130:K130"/>
    <mergeCell ref="C60:K60"/>
    <mergeCell ref="C36:D36"/>
    <mergeCell ref="C81:D81"/>
    <mergeCell ref="E81:K81"/>
    <mergeCell ref="C82:D82"/>
    <mergeCell ref="C148:D148"/>
    <mergeCell ref="E148:K148"/>
    <mergeCell ref="E25:K25"/>
    <mergeCell ref="C29:K29"/>
    <mergeCell ref="E27:K27"/>
    <mergeCell ref="C25:D25"/>
    <mergeCell ref="E36:K36"/>
    <mergeCell ref="C40:K40"/>
    <mergeCell ref="C44:D44"/>
    <mergeCell ref="C61:K61"/>
    <mergeCell ref="E152:K152"/>
    <mergeCell ref="C149:D149"/>
    <mergeCell ref="E149:K149"/>
    <mergeCell ref="E144:K144"/>
    <mergeCell ref="C136:K136"/>
    <mergeCell ref="C145:D145"/>
    <mergeCell ref="E145:K145"/>
    <mergeCell ref="C146:D146"/>
    <mergeCell ref="E146:K146"/>
    <mergeCell ref="E147:K147"/>
    <mergeCell ref="C22:D22"/>
    <mergeCell ref="B2:K2"/>
    <mergeCell ref="C153:D153"/>
    <mergeCell ref="E153:K153"/>
    <mergeCell ref="C150:D150"/>
    <mergeCell ref="E150:K150"/>
    <mergeCell ref="C151:D151"/>
    <mergeCell ref="E151:K151"/>
    <mergeCell ref="C152:D152"/>
    <mergeCell ref="C10:K10"/>
    <mergeCell ref="C11:K11"/>
    <mergeCell ref="C12:K12"/>
    <mergeCell ref="C129:K129"/>
    <mergeCell ref="C23:D23"/>
    <mergeCell ref="C30:K30"/>
    <mergeCell ref="C31:D31"/>
    <mergeCell ref="E31:K31"/>
    <mergeCell ref="C75:K75"/>
    <mergeCell ref="C77:D77"/>
    <mergeCell ref="E77:K77"/>
    <mergeCell ref="C33:D33"/>
    <mergeCell ref="E33:K33"/>
    <mergeCell ref="C20:K20"/>
    <mergeCell ref="C21:K21"/>
    <mergeCell ref="E23:K23"/>
    <mergeCell ref="E82:K82"/>
    <mergeCell ref="C79:D79"/>
    <mergeCell ref="E79:K79"/>
    <mergeCell ref="C80:D80"/>
    <mergeCell ref="E80:K80"/>
    <mergeCell ref="C84:K84"/>
    <mergeCell ref="C86:D86"/>
    <mergeCell ref="E86:K86"/>
    <mergeCell ref="C87:D87"/>
    <mergeCell ref="E87:K87"/>
    <mergeCell ref="C85:K85"/>
    <mergeCell ref="C90:D90"/>
    <mergeCell ref="E90:K90"/>
    <mergeCell ref="C91:D91"/>
    <mergeCell ref="E91:K91"/>
    <mergeCell ref="C88:D88"/>
    <mergeCell ref="E88:K88"/>
    <mergeCell ref="C89:D89"/>
    <mergeCell ref="E89:K89"/>
    <mergeCell ref="C97:D97"/>
    <mergeCell ref="E97:K97"/>
    <mergeCell ref="C98:D98"/>
    <mergeCell ref="E98:K98"/>
    <mergeCell ref="C93:K93"/>
    <mergeCell ref="C95:D95"/>
    <mergeCell ref="E95:K95"/>
    <mergeCell ref="C96:D96"/>
    <mergeCell ref="E96:K96"/>
    <mergeCell ref="C94:K94"/>
    <mergeCell ref="C102:K102"/>
    <mergeCell ref="C104:D104"/>
    <mergeCell ref="E104:K104"/>
    <mergeCell ref="C103:K103"/>
    <mergeCell ref="C99:D99"/>
    <mergeCell ref="E99:K99"/>
    <mergeCell ref="C100:D100"/>
    <mergeCell ref="E100:K100"/>
    <mergeCell ref="C112:K112"/>
    <mergeCell ref="C107:D107"/>
    <mergeCell ref="E107:K107"/>
    <mergeCell ref="C108:D108"/>
    <mergeCell ref="E108:K108"/>
    <mergeCell ref="C105:D105"/>
    <mergeCell ref="E105:K105"/>
    <mergeCell ref="C106:D106"/>
    <mergeCell ref="E106:K106"/>
    <mergeCell ref="E117:K117"/>
    <mergeCell ref="C114:D114"/>
    <mergeCell ref="E114:K114"/>
    <mergeCell ref="C115:D115"/>
    <mergeCell ref="E115:K115"/>
    <mergeCell ref="C109:D109"/>
    <mergeCell ref="E109:K109"/>
    <mergeCell ref="C111:K111"/>
    <mergeCell ref="C113:D113"/>
    <mergeCell ref="E113:K113"/>
    <mergeCell ref="C45:D45"/>
    <mergeCell ref="C46:D46"/>
    <mergeCell ref="C47:D49"/>
    <mergeCell ref="E46:K46"/>
    <mergeCell ref="E47:K47"/>
    <mergeCell ref="E48:K48"/>
    <mergeCell ref="E49:K49"/>
    <mergeCell ref="C50:D50"/>
    <mergeCell ref="C51:D51"/>
    <mergeCell ref="C52:D52"/>
    <mergeCell ref="E50:K50"/>
    <mergeCell ref="E51:K51"/>
    <mergeCell ref="E52:K52"/>
    <mergeCell ref="C53:D53"/>
    <mergeCell ref="C54:D54"/>
    <mergeCell ref="E53:K53"/>
    <mergeCell ref="C125:D125"/>
    <mergeCell ref="E125:K125"/>
    <mergeCell ref="C126:D126"/>
    <mergeCell ref="E124:K124"/>
    <mergeCell ref="C118:D118"/>
    <mergeCell ref="E118:K118"/>
    <mergeCell ref="C120:K120"/>
    <mergeCell ref="C62:G62"/>
    <mergeCell ref="C127:D127"/>
    <mergeCell ref="E127:K127"/>
    <mergeCell ref="E123:K123"/>
    <mergeCell ref="C124:D124"/>
    <mergeCell ref="E58:K58"/>
    <mergeCell ref="E126:K126"/>
    <mergeCell ref="C123:D123"/>
    <mergeCell ref="C55:D58"/>
    <mergeCell ref="C122:D122"/>
    <mergeCell ref="C67:D67"/>
    <mergeCell ref="C131:G131"/>
    <mergeCell ref="E70:K70"/>
    <mergeCell ref="E71:K71"/>
    <mergeCell ref="C137:G137"/>
    <mergeCell ref="E122:K122"/>
    <mergeCell ref="C121:K121"/>
    <mergeCell ref="C116:D116"/>
    <mergeCell ref="E116:K116"/>
    <mergeCell ref="C117:D117"/>
    <mergeCell ref="E57:K57"/>
    <mergeCell ref="C71:D71"/>
    <mergeCell ref="E66:K66"/>
    <mergeCell ref="E67:K67"/>
    <mergeCell ref="E68:K68"/>
    <mergeCell ref="E69:K69"/>
    <mergeCell ref="C68:D68"/>
    <mergeCell ref="C69:D69"/>
    <mergeCell ref="C70:D70"/>
    <mergeCell ref="C66:D66"/>
    <mergeCell ref="C171:I171"/>
    <mergeCell ref="C64:K64"/>
    <mergeCell ref="C65:K65"/>
    <mergeCell ref="C41:K41"/>
    <mergeCell ref="C42:K42"/>
    <mergeCell ref="E44:K44"/>
    <mergeCell ref="E45:K45"/>
    <mergeCell ref="E54:K54"/>
    <mergeCell ref="E55:K55"/>
    <mergeCell ref="E56:K56"/>
  </mergeCells>
  <conditionalFormatting sqref="E31:E36 E22:E27 E113:E118 E77:E82 E86:E91 E95:E100 E104:E109 E122:E127 E60:E62">
    <cfRule type="expression" priority="7" dxfId="8" stopIfTrue="1">
      <formula>(CNTR_PrimaryMP=2)</formula>
    </cfRule>
  </conditionalFormatting>
  <conditionalFormatting sqref="E44:E58">
    <cfRule type="expression" priority="6" dxfId="8" stopIfTrue="1">
      <formula>(CNTR_PrimaryMP=2)</formula>
    </cfRule>
  </conditionalFormatting>
  <conditionalFormatting sqref="B6:K6 B8:K8 B7:C7 K7">
    <cfRule type="expression" priority="3" dxfId="0" stopIfTrue="1">
      <formula>CONTR_CORSIAapplied=FALSE</formula>
    </cfRule>
  </conditionalFormatting>
  <dataValidations count="1">
    <dataValidation type="list" allowBlank="1" showInputMessage="1" showErrorMessage="1" sqref="C134:G134">
      <formula1>ManSys</formula1>
    </dataValidation>
  </dataValidations>
  <hyperlinks>
    <hyperlink ref="C171:H171" location="Management!C10" display="&lt;&lt;&lt; Click here to proceed to section 11 &quot;Management Systems&quot; &gt;&gt;&gt;"/>
    <hyperlink ref="C171:I171" location="JUMP_17_MSspecific" display="&lt;&lt;&lt; Click here to proceed to section 17 &quot;MS specific content&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7" min="1" max="10" man="1"/>
    <brk id="92" min="1" max="10" man="1"/>
    <brk id="13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3.140625" style="17" customWidth="1"/>
    <col min="2" max="2" width="4.140625" style="17" customWidth="1"/>
    <col min="3" max="3" width="11.28125" style="17" customWidth="1"/>
    <col min="4" max="4" width="10.8515625" style="17" customWidth="1"/>
    <col min="5" max="6" width="13.57421875" style="17" customWidth="1"/>
    <col min="7" max="7" width="10.421875" style="17" customWidth="1"/>
    <col min="8" max="8" width="11.140625" style="17" customWidth="1"/>
    <col min="9" max="10" width="13.57421875" style="17" customWidth="1"/>
    <col min="11" max="16384" width="9.140625" style="17" customWidth="1"/>
  </cols>
  <sheetData>
    <row r="1" spans="2:6" ht="12.75">
      <c r="B1" s="90"/>
      <c r="C1" s="60"/>
      <c r="D1" s="60"/>
      <c r="E1" s="91"/>
      <c r="F1" s="91"/>
    </row>
    <row r="2" spans="2:10" ht="17.25">
      <c r="B2" s="484" t="str">
        <f>Translations!$B$20</f>
        <v>Member State specific further information</v>
      </c>
      <c r="C2" s="484"/>
      <c r="D2" s="484"/>
      <c r="E2" s="484"/>
      <c r="F2" s="484"/>
      <c r="G2" s="484"/>
      <c r="H2" s="484"/>
      <c r="I2" s="484"/>
      <c r="J2" s="484"/>
    </row>
    <row r="4" spans="2:10" ht="15">
      <c r="B4" s="94">
        <v>17</v>
      </c>
      <c r="C4" s="95" t="str">
        <f>Translations!$B$366</f>
        <v>Comments</v>
      </c>
      <c r="D4" s="95"/>
      <c r="E4" s="95"/>
      <c r="F4" s="95"/>
      <c r="G4" s="95"/>
      <c r="H4" s="95"/>
      <c r="I4" s="95"/>
      <c r="J4" s="95"/>
    </row>
    <row r="6" ht="12.75">
      <c r="B6" s="176" t="str">
        <f>Translations!$B$367</f>
        <v>Space for further Comments:</v>
      </c>
    </row>
    <row r="7" spans="2:10" ht="12.75">
      <c r="B7" s="13"/>
      <c r="C7" s="12"/>
      <c r="D7" s="12"/>
      <c r="E7" s="12"/>
      <c r="F7" s="12"/>
      <c r="G7" s="12"/>
      <c r="H7" s="12"/>
      <c r="I7" s="12"/>
      <c r="J7" s="11"/>
    </row>
    <row r="8" spans="1:10" ht="15">
      <c r="A8" s="131"/>
      <c r="B8" s="10"/>
      <c r="C8" s="9"/>
      <c r="D8" s="9"/>
      <c r="E8" s="9"/>
      <c r="F8" s="9"/>
      <c r="G8" s="9"/>
      <c r="H8" s="9"/>
      <c r="I8" s="9"/>
      <c r="J8" s="8"/>
    </row>
    <row r="9" spans="2:10" ht="12.75">
      <c r="B9" s="10"/>
      <c r="C9" s="9"/>
      <c r="D9" s="9"/>
      <c r="E9" s="9"/>
      <c r="F9" s="9"/>
      <c r="G9" s="9"/>
      <c r="H9" s="9"/>
      <c r="I9" s="9"/>
      <c r="J9" s="8"/>
    </row>
    <row r="10" spans="2:10" ht="12.75">
      <c r="B10" s="10"/>
      <c r="C10" s="9"/>
      <c r="D10" s="9"/>
      <c r="E10" s="9"/>
      <c r="F10" s="9"/>
      <c r="G10" s="9"/>
      <c r="H10" s="9"/>
      <c r="I10" s="9"/>
      <c r="J10" s="8"/>
    </row>
    <row r="11" spans="2:10" ht="12.75">
      <c r="B11" s="10"/>
      <c r="C11" s="9"/>
      <c r="D11" s="9"/>
      <c r="E11" s="9"/>
      <c r="F11" s="9"/>
      <c r="G11" s="9"/>
      <c r="H11" s="9"/>
      <c r="I11" s="9"/>
      <c r="J11" s="8"/>
    </row>
    <row r="12" spans="2:10" ht="12.75">
      <c r="B12" s="10"/>
      <c r="C12" s="9"/>
      <c r="D12" s="9"/>
      <c r="E12" s="9"/>
      <c r="F12" s="9"/>
      <c r="G12" s="9"/>
      <c r="H12" s="9"/>
      <c r="I12" s="9"/>
      <c r="J12" s="8"/>
    </row>
    <row r="13" spans="2:10" ht="12.75">
      <c r="B13" s="10"/>
      <c r="C13" s="9"/>
      <c r="D13" s="9"/>
      <c r="E13" s="9"/>
      <c r="F13" s="9"/>
      <c r="G13" s="9"/>
      <c r="H13" s="9"/>
      <c r="I13" s="9"/>
      <c r="J13" s="8"/>
    </row>
    <row r="14" spans="2:10" ht="12.75">
      <c r="B14" s="10"/>
      <c r="C14" s="9"/>
      <c r="D14" s="9"/>
      <c r="E14" s="9"/>
      <c r="F14" s="9"/>
      <c r="G14" s="9"/>
      <c r="H14" s="9"/>
      <c r="I14" s="9"/>
      <c r="J14" s="8"/>
    </row>
    <row r="15" spans="2:10" ht="12.75">
      <c r="B15" s="10"/>
      <c r="C15" s="9"/>
      <c r="D15" s="9"/>
      <c r="E15" s="9"/>
      <c r="F15" s="9"/>
      <c r="G15" s="9"/>
      <c r="H15" s="9"/>
      <c r="I15" s="9"/>
      <c r="J15" s="8"/>
    </row>
    <row r="16" spans="2:10" ht="12.75">
      <c r="B16" s="10"/>
      <c r="C16" s="9"/>
      <c r="D16" s="9"/>
      <c r="E16" s="9"/>
      <c r="F16" s="9"/>
      <c r="G16" s="9"/>
      <c r="H16" s="9"/>
      <c r="I16" s="9"/>
      <c r="J16" s="8"/>
    </row>
    <row r="17" spans="2:10" ht="12.75">
      <c r="B17" s="10"/>
      <c r="C17" s="9"/>
      <c r="D17" s="9"/>
      <c r="E17" s="9"/>
      <c r="F17" s="9"/>
      <c r="G17" s="9"/>
      <c r="H17" s="9"/>
      <c r="I17" s="9"/>
      <c r="J17" s="8"/>
    </row>
    <row r="18" spans="2:10" ht="12.75">
      <c r="B18" s="10"/>
      <c r="C18" s="9"/>
      <c r="D18" s="9"/>
      <c r="E18" s="9"/>
      <c r="F18" s="9"/>
      <c r="G18" s="9"/>
      <c r="H18" s="9"/>
      <c r="I18" s="9"/>
      <c r="J18" s="8"/>
    </row>
    <row r="19" spans="2:10" ht="12.75">
      <c r="B19" s="10"/>
      <c r="C19" s="9"/>
      <c r="D19" s="9"/>
      <c r="E19" s="9"/>
      <c r="F19" s="9"/>
      <c r="G19" s="9"/>
      <c r="H19" s="9"/>
      <c r="I19" s="9"/>
      <c r="J19" s="8"/>
    </row>
    <row r="20" spans="2:10" ht="12.75">
      <c r="B20" s="10"/>
      <c r="C20" s="9"/>
      <c r="D20" s="9"/>
      <c r="E20" s="9"/>
      <c r="F20" s="9"/>
      <c r="G20" s="9"/>
      <c r="H20" s="9"/>
      <c r="I20" s="9"/>
      <c r="J20" s="8"/>
    </row>
    <row r="21" spans="2:10" ht="12.75">
      <c r="B21" s="10"/>
      <c r="C21" s="9"/>
      <c r="D21" s="9"/>
      <c r="E21" s="9"/>
      <c r="F21" s="9"/>
      <c r="G21" s="9"/>
      <c r="H21" s="9"/>
      <c r="I21" s="9"/>
      <c r="J21" s="8"/>
    </row>
    <row r="22" spans="2:10" ht="12.75">
      <c r="B22" s="10"/>
      <c r="C22" s="9"/>
      <c r="D22" s="9"/>
      <c r="E22" s="9"/>
      <c r="F22" s="9"/>
      <c r="G22" s="9"/>
      <c r="H22" s="9"/>
      <c r="I22" s="9"/>
      <c r="J22" s="8"/>
    </row>
    <row r="23" spans="2:10" ht="12.75">
      <c r="B23" s="10"/>
      <c r="C23" s="9"/>
      <c r="D23" s="9"/>
      <c r="E23" s="9"/>
      <c r="F23" s="9"/>
      <c r="G23" s="9"/>
      <c r="H23" s="9"/>
      <c r="I23" s="9"/>
      <c r="J23" s="8"/>
    </row>
    <row r="24" spans="2:10" ht="12.75">
      <c r="B24" s="10"/>
      <c r="C24" s="9"/>
      <c r="D24" s="9"/>
      <c r="E24" s="9"/>
      <c r="F24" s="9"/>
      <c r="G24" s="9"/>
      <c r="H24" s="9"/>
      <c r="I24" s="9"/>
      <c r="J24" s="8"/>
    </row>
    <row r="25" spans="2:10" ht="12.75">
      <c r="B25" s="10"/>
      <c r="C25" s="9"/>
      <c r="D25" s="9"/>
      <c r="E25" s="9"/>
      <c r="F25" s="9"/>
      <c r="G25" s="9"/>
      <c r="H25" s="9"/>
      <c r="I25" s="9"/>
      <c r="J25" s="8"/>
    </row>
    <row r="26" spans="2:10" ht="12.75">
      <c r="B26" s="10"/>
      <c r="C26" s="9"/>
      <c r="D26" s="9"/>
      <c r="E26" s="9"/>
      <c r="F26" s="9"/>
      <c r="G26" s="9"/>
      <c r="H26" s="9"/>
      <c r="I26" s="9"/>
      <c r="J26" s="8"/>
    </row>
    <row r="27" spans="2:10" ht="12.75">
      <c r="B27" s="10"/>
      <c r="C27" s="9"/>
      <c r="D27" s="9"/>
      <c r="E27" s="9"/>
      <c r="F27" s="9"/>
      <c r="G27" s="9"/>
      <c r="H27" s="9"/>
      <c r="I27" s="9"/>
      <c r="J27" s="8"/>
    </row>
    <row r="28" spans="2:10" ht="12.75">
      <c r="B28" s="10"/>
      <c r="C28" s="9"/>
      <c r="D28" s="9"/>
      <c r="E28" s="9"/>
      <c r="F28" s="9"/>
      <c r="G28" s="9"/>
      <c r="H28" s="9"/>
      <c r="I28" s="9"/>
      <c r="J28" s="8"/>
    </row>
    <row r="29" spans="2:10" ht="12.75">
      <c r="B29" s="10"/>
      <c r="C29" s="9"/>
      <c r="D29" s="9"/>
      <c r="E29" s="9"/>
      <c r="F29" s="9"/>
      <c r="G29" s="9"/>
      <c r="H29" s="9"/>
      <c r="I29" s="9"/>
      <c r="J29" s="8"/>
    </row>
    <row r="30" spans="2:10" ht="12.75">
      <c r="B30" s="10"/>
      <c r="C30" s="9"/>
      <c r="D30" s="9"/>
      <c r="E30" s="9"/>
      <c r="F30" s="9"/>
      <c r="G30" s="9"/>
      <c r="H30" s="9"/>
      <c r="I30" s="9"/>
      <c r="J30" s="8"/>
    </row>
    <row r="31" spans="2:10" ht="12.75">
      <c r="B31" s="10"/>
      <c r="C31" s="9"/>
      <c r="D31" s="9"/>
      <c r="E31" s="9"/>
      <c r="F31" s="9"/>
      <c r="G31" s="9"/>
      <c r="H31" s="9"/>
      <c r="I31" s="9"/>
      <c r="J31" s="8"/>
    </row>
    <row r="32" spans="2:10" ht="12.75">
      <c r="B32" s="7"/>
      <c r="C32" s="6"/>
      <c r="D32" s="6"/>
      <c r="E32" s="6"/>
      <c r="F32" s="6"/>
      <c r="G32" s="6"/>
      <c r="H32" s="6"/>
      <c r="I32" s="6"/>
      <c r="J32" s="5"/>
    </row>
  </sheetData>
  <sheetProtection sheet="1" objects="1" scenarios="1" formatCells="0" formatColumns="0" formatRows="0" insertColumns="0" inser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Māra Kompa</cp:lastModifiedBy>
  <cp:lastPrinted>2018-11-28T16:13:00Z</cp:lastPrinted>
  <dcterms:created xsi:type="dcterms:W3CDTF">2008-05-26T08:52:55Z</dcterms:created>
  <dcterms:modified xsi:type="dcterms:W3CDTF">2023-12-18T12:54:42Z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